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4880" tabRatio="500"/>
  </bookViews>
  <sheets>
    <sheet name="Hall Miba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I6" i="1"/>
  <c r="I7" i="1"/>
  <c r="A16" i="1"/>
  <c r="A19" i="1"/>
  <c r="B32" i="1"/>
  <c r="C32" i="1"/>
  <c r="D32" i="1"/>
  <c r="A25" i="1"/>
  <c r="B36" i="1"/>
  <c r="C36" i="1"/>
  <c r="D36" i="1"/>
  <c r="F12" i="1"/>
  <c r="A22" i="1"/>
</calcChain>
</file>

<file path=xl/sharedStrings.xml><?xml version="1.0" encoding="utf-8"?>
<sst xmlns="http://schemas.openxmlformats.org/spreadsheetml/2006/main" count="38" uniqueCount="32">
  <si>
    <t>Lätta fordon</t>
  </si>
  <si>
    <t>Bef. lagstiftning</t>
  </si>
  <si>
    <t>Max 2 gram per test (24 timmar) - 60l tank</t>
  </si>
  <si>
    <t>Permeation uppmättes till maximalt 7g under 28dygn</t>
  </si>
  <si>
    <t>g per litter och tim</t>
  </si>
  <si>
    <t>gram</t>
  </si>
  <si>
    <t>st</t>
  </si>
  <si>
    <t>utsläpp</t>
  </si>
  <si>
    <t>summa (g)</t>
  </si>
  <si>
    <t>Summa i Ton</t>
  </si>
  <si>
    <t>st 5L(år</t>
  </si>
  <si>
    <t>Formel</t>
  </si>
  <si>
    <t xml:space="preserve"> x / (V x h)= &lt;0,008g</t>
  </si>
  <si>
    <t>2g / 60liters / 24h</t>
  </si>
  <si>
    <t>gram per bil (60l tank) per år</t>
  </si>
  <si>
    <t>gram per liter per tim</t>
  </si>
  <si>
    <t xml:space="preserve">g per 5l volym </t>
  </si>
  <si>
    <t>0,008g/l per timme. Test utförs under 28 dygn (672 timmar)</t>
  </si>
  <si>
    <t>300g utsläpp motsvarar (i proportion) 5 gånger mer vad en personbil släpper ut under ett år!</t>
  </si>
  <si>
    <t>Rödadunken (ref SP testrapport 3P07073)</t>
  </si>
  <si>
    <t>Rödadunken (ref SP testrapport 3P07073)5l dunk utsläpp under 1 år</t>
  </si>
  <si>
    <t>gröna dunken (ref SP testrapport 3P07073</t>
  </si>
  <si>
    <t>Grönadunken 5l dunk utsläpp under 1 år</t>
  </si>
  <si>
    <t>Om alla släpte ut som den rödadunken (ref SP testrapport 3P07073</t>
  </si>
  <si>
    <t>Om alla släpte ut som den grönadunken</t>
  </si>
  <si>
    <t>SKILLNAD MELLAN RÖDA  OCH GRÖNADUNKI I UTSLÄPP AV KOLVÄTE UNDER 1 ÅR (I TON)</t>
  </si>
  <si>
    <t>Antal såldes 5l dunk i Sverige per år</t>
  </si>
  <si>
    <t>104,39 ton motsvarar samma kolväteutsläpp som 143000 bilar under ett år.</t>
  </si>
  <si>
    <t>MOTSVARIGHET                        Formel  - x / (V x h)= &lt;0,008g</t>
  </si>
  <si>
    <t>Bränsledunk</t>
  </si>
  <si>
    <t>Bef lagstiftning (ADR-S)</t>
  </si>
  <si>
    <t>Maxmalt tillåten Permeations utsläpp i Europa enl. Euro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</si>
</sst>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Optima"/>
    </font>
    <font>
      <sz val="12"/>
      <color theme="1"/>
      <name val="Optima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3" xfId="0" applyBorder="1"/>
    <xf numFmtId="0" fontId="0" fillId="0" borderId="8" xfId="0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6" xfId="0" applyNumberFormat="1" applyFont="1" applyBorder="1"/>
    <xf numFmtId="2" fontId="4" fillId="0" borderId="6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0" xfId="0" applyNumberFormat="1" applyFont="1"/>
    <xf numFmtId="0" fontId="4" fillId="0" borderId="6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0" fillId="0" borderId="0" xfId="0" applyBorder="1"/>
    <xf numFmtId="0" fontId="0" fillId="0" borderId="5" xfId="0" applyBorder="1"/>
    <xf numFmtId="0" fontId="0" fillId="0" borderId="7" xfId="0" applyBorder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view="pageLayout" workbookViewId="0">
      <selection activeCell="D7" sqref="D7"/>
    </sheetView>
  </sheetViews>
  <sheetFormatPr baseColWidth="10" defaultRowHeight="15" x14ac:dyDescent="0"/>
  <cols>
    <col min="1" max="1" width="17.5" bestFit="1" customWidth="1"/>
    <col min="2" max="2" width="11" bestFit="1" customWidth="1"/>
    <col min="3" max="3" width="12.83203125" bestFit="1" customWidth="1"/>
  </cols>
  <sheetData>
    <row r="2" spans="1:13" ht="20">
      <c r="A2" s="34" t="s">
        <v>31</v>
      </c>
      <c r="B2" s="5"/>
      <c r="C2" s="5"/>
      <c r="D2" s="5"/>
      <c r="E2" s="6"/>
      <c r="F2" s="3"/>
      <c r="G2" s="3"/>
      <c r="H2" s="3"/>
      <c r="I2" s="3"/>
      <c r="J2" s="3"/>
      <c r="K2" s="3"/>
      <c r="L2" s="3"/>
      <c r="M2" s="3"/>
    </row>
    <row r="3" spans="1:13">
      <c r="A3" s="4" t="s">
        <v>0</v>
      </c>
      <c r="B3" s="5"/>
      <c r="C3" s="6"/>
      <c r="D3" s="35"/>
      <c r="E3" s="36"/>
      <c r="G3" s="3"/>
      <c r="H3" s="3"/>
      <c r="I3" s="3"/>
      <c r="J3" s="3"/>
      <c r="K3" s="3"/>
      <c r="L3" s="3"/>
      <c r="M3" s="3"/>
    </row>
    <row r="4" spans="1:13">
      <c r="A4" s="7" t="s">
        <v>1</v>
      </c>
      <c r="B4" s="8"/>
      <c r="C4" s="9"/>
      <c r="D4" s="35"/>
      <c r="E4" s="36"/>
      <c r="G4" s="3"/>
      <c r="H4" s="3"/>
      <c r="I4" s="3"/>
      <c r="J4" s="3"/>
      <c r="K4" s="3"/>
      <c r="L4" s="3"/>
      <c r="M4" s="3"/>
    </row>
    <row r="5" spans="1:13" ht="15" customHeight="1">
      <c r="A5" s="10" t="s">
        <v>2</v>
      </c>
      <c r="B5" s="11"/>
      <c r="C5" s="12"/>
      <c r="D5" s="37"/>
      <c r="E5" s="2"/>
      <c r="F5" s="22" t="s">
        <v>28</v>
      </c>
      <c r="G5" s="22"/>
      <c r="H5" s="22"/>
      <c r="I5" s="3" t="s">
        <v>13</v>
      </c>
      <c r="J5" s="3"/>
      <c r="K5" s="3"/>
      <c r="L5" s="3"/>
      <c r="M5" s="3"/>
    </row>
    <row r="6" spans="1:13">
      <c r="A6" s="3"/>
      <c r="B6" s="3"/>
      <c r="C6" s="3"/>
      <c r="D6" s="3"/>
      <c r="E6" s="3"/>
      <c r="F6" s="22"/>
      <c r="G6" s="22"/>
      <c r="H6" s="22"/>
      <c r="I6" s="3">
        <f>2/60/24</f>
        <v>1.3888888888888889E-3</v>
      </c>
      <c r="J6" s="3" t="s">
        <v>15</v>
      </c>
      <c r="K6" s="3"/>
      <c r="L6" s="3"/>
      <c r="M6" s="3"/>
    </row>
    <row r="7" spans="1:13">
      <c r="A7" s="4" t="s">
        <v>29</v>
      </c>
      <c r="B7" s="5"/>
      <c r="C7" s="5"/>
      <c r="D7" s="6"/>
      <c r="E7" s="3"/>
      <c r="F7" s="22"/>
      <c r="G7" s="22"/>
      <c r="H7" s="22"/>
      <c r="I7" s="20">
        <f>(I6*60)*8760</f>
        <v>730.00000000000011</v>
      </c>
      <c r="J7" s="3" t="s">
        <v>14</v>
      </c>
      <c r="K7" s="3"/>
      <c r="L7" s="3"/>
      <c r="M7" s="3"/>
    </row>
    <row r="8" spans="1:13">
      <c r="A8" s="7" t="s">
        <v>30</v>
      </c>
      <c r="B8" s="8"/>
      <c r="C8" s="8"/>
      <c r="D8" s="9"/>
      <c r="E8" s="3"/>
      <c r="I8" s="3">
        <f>730/12</f>
        <v>60.833333333333336</v>
      </c>
      <c r="J8" s="3" t="s">
        <v>16</v>
      </c>
      <c r="K8" s="3"/>
      <c r="L8" s="3"/>
      <c r="M8" s="3"/>
    </row>
    <row r="9" spans="1:13">
      <c r="A9" s="10" t="s">
        <v>17</v>
      </c>
      <c r="B9" s="11"/>
      <c r="C9" s="11"/>
      <c r="D9" s="12"/>
      <c r="E9" s="3"/>
    </row>
    <row r="10" spans="1:13">
      <c r="A10" s="3"/>
      <c r="B10" s="3"/>
      <c r="C10" s="3"/>
      <c r="D10" s="3"/>
      <c r="E10" s="3"/>
    </row>
    <row r="11" spans="1:13">
      <c r="A11" s="3" t="s">
        <v>11</v>
      </c>
      <c r="B11" s="3"/>
      <c r="C11" s="3"/>
      <c r="D11" s="3"/>
      <c r="E11" s="3"/>
      <c r="F11" s="4" t="s">
        <v>25</v>
      </c>
      <c r="G11" s="5"/>
      <c r="H11" s="5"/>
      <c r="I11" s="5"/>
      <c r="J11" s="5"/>
      <c r="K11" s="5"/>
      <c r="L11" s="6"/>
      <c r="M11" s="1"/>
    </row>
    <row r="12" spans="1:13">
      <c r="A12" s="3" t="s">
        <v>12</v>
      </c>
      <c r="B12" s="3"/>
      <c r="C12" s="3"/>
      <c r="D12" s="3"/>
      <c r="E12" s="3"/>
      <c r="F12" s="27">
        <f>D36-D32</f>
        <v>104.38999999999999</v>
      </c>
      <c r="G12" s="25"/>
      <c r="H12" s="25"/>
      <c r="I12" s="25"/>
      <c r="J12" s="25"/>
      <c r="K12" s="25"/>
      <c r="L12" s="26"/>
      <c r="M12" s="2"/>
    </row>
    <row r="13" spans="1:13">
      <c r="A13" s="3"/>
      <c r="B13" s="3"/>
      <c r="C13" s="3"/>
      <c r="D13" s="3"/>
      <c r="E13" s="3"/>
      <c r="F13" s="3"/>
      <c r="J13" s="3"/>
      <c r="K13" s="3"/>
      <c r="L13" s="3"/>
      <c r="M13" s="3"/>
    </row>
    <row r="14" spans="1:13">
      <c r="A14" s="4" t="s">
        <v>19</v>
      </c>
      <c r="B14" s="5"/>
      <c r="C14" s="5"/>
      <c r="D14" s="6"/>
      <c r="E14" s="3"/>
      <c r="F14" s="3"/>
      <c r="J14" s="3"/>
      <c r="K14" s="3"/>
      <c r="L14" s="3"/>
      <c r="M14" s="3"/>
    </row>
    <row r="15" spans="1:13">
      <c r="A15" s="7" t="s">
        <v>3</v>
      </c>
      <c r="B15" s="8"/>
      <c r="C15" s="8"/>
      <c r="D15" s="9"/>
      <c r="E15" s="3"/>
      <c r="F15" s="31" t="s">
        <v>27</v>
      </c>
      <c r="G15" s="32"/>
      <c r="H15" s="32"/>
      <c r="I15" s="32"/>
      <c r="J15" s="32"/>
      <c r="K15" s="32"/>
      <c r="L15" s="32"/>
      <c r="M15" s="33"/>
    </row>
    <row r="16" spans="1:13">
      <c r="A16" s="13">
        <f>7/5/672</f>
        <v>2.0833333333333333E-3</v>
      </c>
      <c r="B16" s="11" t="s">
        <v>4</v>
      </c>
      <c r="C16" s="11"/>
      <c r="D16" s="12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G17" s="3"/>
      <c r="H17" s="3"/>
      <c r="I17" s="3"/>
      <c r="J17" s="3"/>
      <c r="K17" s="3"/>
      <c r="L17" s="3"/>
      <c r="M17" s="3"/>
    </row>
    <row r="18" spans="1:13" ht="60" customHeight="1">
      <c r="A18" s="28" t="s">
        <v>20</v>
      </c>
      <c r="B18" s="29"/>
      <c r="C18" s="30"/>
      <c r="D18" s="3"/>
      <c r="E18" s="3"/>
      <c r="F18" s="3"/>
      <c r="G18" s="3"/>
      <c r="H18" s="3"/>
      <c r="I18" s="3"/>
      <c r="J18" s="3"/>
      <c r="K18" s="3"/>
      <c r="L18" s="20"/>
      <c r="M18" s="3"/>
    </row>
    <row r="19" spans="1:13">
      <c r="A19" s="21">
        <f>(A16*8760)*5</f>
        <v>91.25</v>
      </c>
      <c r="B19" s="11" t="s">
        <v>5</v>
      </c>
      <c r="C19" s="12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4" t="s">
        <v>21</v>
      </c>
      <c r="B21" s="5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13">
        <f>23/5/672</f>
        <v>6.8452380952380943E-3</v>
      </c>
      <c r="B22" s="11" t="s">
        <v>4</v>
      </c>
      <c r="C22" s="12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4" t="s">
        <v>22</v>
      </c>
      <c r="B24" s="5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10">
        <f>(0.00685*8760)*5</f>
        <v>300.02999999999997</v>
      </c>
      <c r="B25" s="11" t="s">
        <v>5</v>
      </c>
      <c r="C25" s="12"/>
      <c r="D25" s="3"/>
      <c r="E25" s="3"/>
      <c r="F25" s="31" t="s">
        <v>18</v>
      </c>
      <c r="G25" s="32"/>
      <c r="H25" s="32"/>
      <c r="I25" s="32"/>
      <c r="J25" s="32"/>
      <c r="K25" s="32"/>
      <c r="L25" s="32"/>
      <c r="M25" s="3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4" t="s">
        <v>26</v>
      </c>
      <c r="B27" s="5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14">
        <v>500000</v>
      </c>
      <c r="B28" s="11" t="s">
        <v>6</v>
      </c>
      <c r="C28" s="12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 t="s">
        <v>23</v>
      </c>
      <c r="B30" s="5"/>
      <c r="C30" s="5"/>
      <c r="D30" s="5"/>
      <c r="E30" s="6"/>
      <c r="F30" s="3"/>
      <c r="G30" s="3"/>
      <c r="H30" s="3"/>
      <c r="I30" s="3"/>
      <c r="J30" s="3"/>
      <c r="K30" s="3"/>
      <c r="L30" s="3"/>
      <c r="M30" s="3"/>
    </row>
    <row r="31" spans="1:13">
      <c r="A31" s="15" t="s">
        <v>10</v>
      </c>
      <c r="B31" s="16" t="s">
        <v>7</v>
      </c>
      <c r="C31" s="16" t="s">
        <v>8</v>
      </c>
      <c r="D31" s="23" t="s">
        <v>9</v>
      </c>
      <c r="E31" s="24"/>
      <c r="F31" s="3"/>
      <c r="G31" s="3"/>
      <c r="H31" s="3"/>
      <c r="I31" s="3"/>
      <c r="J31" s="3"/>
      <c r="K31" s="3"/>
      <c r="L31" s="3"/>
      <c r="M31" s="3"/>
    </row>
    <row r="32" spans="1:13">
      <c r="A32" s="17">
        <v>500000</v>
      </c>
      <c r="B32" s="18">
        <f>A19</f>
        <v>91.25</v>
      </c>
      <c r="C32" s="19">
        <f>A32*B32</f>
        <v>45625000</v>
      </c>
      <c r="D32" s="25">
        <f>C32/1000000</f>
        <v>45.625</v>
      </c>
      <c r="E32" s="26"/>
      <c r="F32" s="3"/>
    </row>
    <row r="33" spans="1:13">
      <c r="A33" s="3"/>
      <c r="B33" s="3"/>
      <c r="C33" s="3"/>
      <c r="D33" s="3"/>
      <c r="E33" s="3"/>
      <c r="F33" s="3"/>
    </row>
    <row r="34" spans="1:13">
      <c r="A34" s="4" t="s">
        <v>24</v>
      </c>
      <c r="B34" s="5"/>
      <c r="C34" s="5"/>
      <c r="D34" s="5"/>
      <c r="E34" s="6"/>
      <c r="F34" s="3"/>
      <c r="G34" s="3"/>
      <c r="H34" s="3"/>
      <c r="I34" s="3"/>
      <c r="J34" s="3"/>
      <c r="K34" s="3"/>
      <c r="L34" s="3"/>
      <c r="M34" s="3"/>
    </row>
    <row r="35" spans="1:13">
      <c r="A35" s="15" t="s">
        <v>6</v>
      </c>
      <c r="B35" s="16" t="s">
        <v>7</v>
      </c>
      <c r="C35" s="16" t="s">
        <v>8</v>
      </c>
      <c r="D35" s="23" t="s">
        <v>9</v>
      </c>
      <c r="E35" s="24"/>
      <c r="F35" s="3"/>
      <c r="G35" s="3"/>
      <c r="H35" s="3"/>
      <c r="I35" s="3"/>
      <c r="J35" s="3"/>
      <c r="K35" s="3"/>
      <c r="L35" s="3"/>
      <c r="M35" s="3"/>
    </row>
    <row r="36" spans="1:13">
      <c r="A36" s="17">
        <v>500000</v>
      </c>
      <c r="B36" s="11">
        <f>A25</f>
        <v>300.02999999999997</v>
      </c>
      <c r="C36" s="19">
        <f>A36*B36</f>
        <v>150015000</v>
      </c>
      <c r="D36" s="25">
        <f>C36/1000000</f>
        <v>150.01499999999999</v>
      </c>
      <c r="E36" s="26"/>
      <c r="F36" s="3"/>
      <c r="G36" s="3"/>
      <c r="H36" s="3"/>
      <c r="I36" s="3"/>
      <c r="J36" s="3"/>
      <c r="K36" s="3"/>
      <c r="L36" s="3"/>
      <c r="M36" s="3"/>
    </row>
  </sheetData>
  <mergeCells count="9">
    <mergeCell ref="A18:C18"/>
    <mergeCell ref="F15:M15"/>
    <mergeCell ref="F25:M25"/>
    <mergeCell ref="F5:H7"/>
    <mergeCell ref="D31:E31"/>
    <mergeCell ref="D32:E32"/>
    <mergeCell ref="D35:E35"/>
    <mergeCell ref="D36:E36"/>
    <mergeCell ref="F12:L12"/>
  </mergeCells>
  <phoneticPr fontId="5" type="noConversion"/>
  <pageMargins left="0.75000000000000011" right="0.75000000000000011" top="1" bottom="1" header="0.5" footer="0.5"/>
  <pageSetup paperSize="9" scale="75" orientation="landscape" horizontalDpi="4294967292" verticalDpi="4294967292"/>
  <rowBreaks count="1" manualBreakCount="1">
    <brk id="38" max="16383" man="1"/>
  </rowBreaks>
  <colBreaks count="1" manualBreakCount="1">
    <brk id="13" max="1048575" man="1"/>
  </colBreak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Hall Miba</vt:lpstr>
    </vt:vector>
  </TitlesOfParts>
  <Company>AJey Trading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Spínola</dc:creator>
  <cp:lastModifiedBy>Andre Spinola</cp:lastModifiedBy>
  <cp:lastPrinted>2015-01-23T07:53:02Z</cp:lastPrinted>
  <dcterms:created xsi:type="dcterms:W3CDTF">2014-02-19T09:26:18Z</dcterms:created>
  <dcterms:modified xsi:type="dcterms:W3CDTF">2015-03-28T09:21:27Z</dcterms:modified>
</cp:coreProperties>
</file>