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-15" windowWidth="9570" windowHeight="5685"/>
  </bookViews>
  <sheets>
    <sheet name="REG 2011" sheetId="24" r:id="rId1"/>
    <sheet name="TOP 20   2011" sheetId="4" r:id="rId2"/>
    <sheet name="Alla raser 2011" sheetId="22" r:id="rId3"/>
    <sheet name="PER  RASGRUPP 2011" sheetId="23" r:id="rId4"/>
    <sheet name="Största ÖKNING 2011  (%) " sheetId="6" r:id="rId5"/>
    <sheet name="Största MINSKNING  2011  (%)" sheetId="5" r:id="rId6"/>
  </sheets>
  <definedNames>
    <definedName name="solver_opt" localSheetId="0" hidden="1">'REG 2011'!$A$2</definedName>
    <definedName name="_xlnm.Print_Titles" localSheetId="2">'Alla raser 2011'!$1:$1</definedName>
    <definedName name="_xlnm.Print_Titles" localSheetId="5">'Största MINSKNING  2011  (%)'!$1:$1</definedName>
    <definedName name="_xlnm.Print_Titles" localSheetId="4">'Största ÖKNING 2011  (%) '!$1:$1</definedName>
    <definedName name="_xlnm.Print_Titles" localSheetId="1">'TOP 20   2011'!$1:$1</definedName>
  </definedNames>
  <calcPr calcId="125725"/>
</workbook>
</file>

<file path=xl/calcChain.xml><?xml version="1.0" encoding="utf-8"?>
<calcChain xmlns="http://schemas.openxmlformats.org/spreadsheetml/2006/main">
  <c r="E21" i="5"/>
  <c r="F21" s="1"/>
  <c r="E20"/>
  <c r="F20" s="1"/>
  <c r="E19"/>
  <c r="F19" s="1"/>
  <c r="E18"/>
  <c r="F18" s="1"/>
  <c r="E17"/>
  <c r="F17" s="1"/>
  <c r="E16"/>
  <c r="F16" s="1"/>
  <c r="E15"/>
  <c r="F15" s="1"/>
  <c r="E14"/>
  <c r="F14" s="1"/>
  <c r="E13"/>
  <c r="F13" s="1"/>
  <c r="E12"/>
  <c r="F12" s="1"/>
  <c r="D12"/>
  <c r="F11"/>
  <c r="E11"/>
  <c r="F10"/>
  <c r="E10"/>
  <c r="F9"/>
  <c r="E9"/>
  <c r="F8"/>
  <c r="E8"/>
  <c r="F7"/>
  <c r="E7"/>
  <c r="F6"/>
  <c r="E6"/>
  <c r="F5"/>
  <c r="E5"/>
  <c r="F4"/>
  <c r="E4"/>
  <c r="F3"/>
  <c r="E3"/>
  <c r="F2"/>
  <c r="E2"/>
  <c r="E21" i="6"/>
  <c r="F21" s="1"/>
  <c r="E20"/>
  <c r="F20" s="1"/>
  <c r="E19"/>
  <c r="F19" s="1"/>
  <c r="E18"/>
  <c r="F18" s="1"/>
  <c r="E17"/>
  <c r="F17" s="1"/>
  <c r="E16"/>
  <c r="F16" s="1"/>
  <c r="E15"/>
  <c r="F15" s="1"/>
  <c r="E14"/>
  <c r="F14" s="1"/>
  <c r="E13"/>
  <c r="F13" s="1"/>
  <c r="E12"/>
  <c r="F12" s="1"/>
  <c r="E11"/>
  <c r="F11" s="1"/>
  <c r="E10"/>
  <c r="F10" s="1"/>
  <c r="E9"/>
  <c r="F9" s="1"/>
  <c r="E8"/>
  <c r="F8" s="1"/>
  <c r="E7"/>
  <c r="F7" s="1"/>
  <c r="E6"/>
  <c r="F6" s="1"/>
  <c r="E5"/>
  <c r="F5" s="1"/>
  <c r="E4"/>
  <c r="F4" s="1"/>
  <c r="E3"/>
  <c r="F3" s="1"/>
  <c r="E2"/>
  <c r="F2" s="1"/>
  <c r="E21" i="4"/>
  <c r="F21" s="1"/>
  <c r="E20"/>
  <c r="F20" s="1"/>
  <c r="F19"/>
  <c r="E19"/>
  <c r="E18"/>
  <c r="F18" s="1"/>
  <c r="E17"/>
  <c r="F17" s="1"/>
  <c r="E16"/>
  <c r="F16" s="1"/>
  <c r="E15"/>
  <c r="F15" s="1"/>
  <c r="E14"/>
  <c r="F14" s="1"/>
  <c r="F13"/>
  <c r="E13"/>
  <c r="E12"/>
  <c r="F12" s="1"/>
  <c r="F11"/>
  <c r="E11"/>
  <c r="E10"/>
  <c r="F10" s="1"/>
  <c r="F9"/>
  <c r="E9"/>
  <c r="E8"/>
  <c r="F8" s="1"/>
  <c r="F7"/>
  <c r="E7"/>
  <c r="E6"/>
  <c r="F6" s="1"/>
  <c r="E5"/>
  <c r="F5" s="1"/>
  <c r="E4"/>
  <c r="F4" s="1"/>
  <c r="F3"/>
  <c r="E3"/>
  <c r="E2"/>
  <c r="F2" s="1"/>
  <c r="M32" i="24"/>
  <c r="L32"/>
  <c r="L28"/>
  <c r="L30"/>
  <c r="M30" s="1"/>
  <c r="M28"/>
  <c r="K28"/>
  <c r="F32"/>
  <c r="E13" i="23"/>
  <c r="F13" s="1"/>
  <c r="E12"/>
  <c r="F12" s="1"/>
  <c r="E11"/>
  <c r="F11" s="1"/>
  <c r="E10"/>
  <c r="F10" s="1"/>
  <c r="E9"/>
  <c r="F9" s="1"/>
  <c r="E8"/>
  <c r="F8" s="1"/>
  <c r="E7"/>
  <c r="F7" s="1"/>
  <c r="E6"/>
  <c r="F6" s="1"/>
  <c r="E5"/>
  <c r="F5" s="1"/>
  <c r="E3"/>
  <c r="F3" s="1"/>
  <c r="C15"/>
  <c r="E73" i="22"/>
  <c r="F73" s="1"/>
  <c r="E238"/>
  <c r="F238" s="1"/>
  <c r="E224"/>
  <c r="F224" s="1"/>
  <c r="E239"/>
  <c r="F239" s="1"/>
  <c r="E228"/>
  <c r="F228" s="1"/>
  <c r="E297"/>
  <c r="F297" s="1"/>
  <c r="E296"/>
  <c r="F296" s="1"/>
  <c r="E227"/>
  <c r="F227" s="1"/>
  <c r="E261"/>
  <c r="F261" s="1"/>
  <c r="E212"/>
  <c r="F212" s="1"/>
  <c r="E211"/>
  <c r="F211" s="1"/>
  <c r="E204"/>
  <c r="F204" s="1"/>
  <c r="E202"/>
  <c r="F202" s="1"/>
  <c r="E190"/>
  <c r="F190" s="1"/>
  <c r="E226"/>
  <c r="F226" s="1"/>
  <c r="E180"/>
  <c r="F180" s="1"/>
  <c r="E178"/>
  <c r="F178" s="1"/>
  <c r="E176"/>
  <c r="F176" s="1"/>
  <c r="E167"/>
  <c r="F167" s="1"/>
  <c r="E161"/>
  <c r="F161" s="1"/>
  <c r="E153"/>
  <c r="F153" s="1"/>
  <c r="E126"/>
  <c r="F126" s="1"/>
  <c r="E125"/>
  <c r="F125" s="1"/>
  <c r="E113"/>
  <c r="F113" s="1"/>
  <c r="E225"/>
  <c r="F225" s="1"/>
  <c r="E82"/>
  <c r="F82" s="1"/>
  <c r="E72"/>
  <c r="F72" s="1"/>
  <c r="E71"/>
  <c r="F71" s="1"/>
  <c r="E67"/>
  <c r="F67" s="1"/>
  <c r="E52"/>
  <c r="F52" s="1"/>
  <c r="E48"/>
  <c r="F48" s="1"/>
  <c r="E44"/>
  <c r="F44" s="1"/>
  <c r="E43"/>
  <c r="F43" s="1"/>
  <c r="E170"/>
  <c r="F170" s="1"/>
  <c r="E312"/>
  <c r="E309"/>
  <c r="F309" s="1"/>
  <c r="E304"/>
  <c r="F304" s="1"/>
  <c r="E222"/>
  <c r="F222" s="1"/>
  <c r="E205"/>
  <c r="F205" s="1"/>
  <c r="E200"/>
  <c r="F200" s="1"/>
  <c r="E169"/>
  <c r="F169" s="1"/>
  <c r="E164"/>
  <c r="F164" s="1"/>
  <c r="E149"/>
  <c r="F149" s="1"/>
  <c r="E116"/>
  <c r="F116" s="1"/>
  <c r="E112"/>
  <c r="F112" s="1"/>
  <c r="E107"/>
  <c r="F107" s="1"/>
  <c r="E101"/>
  <c r="F101" s="1"/>
  <c r="E83"/>
  <c r="F83" s="1"/>
  <c r="E79"/>
  <c r="F79" s="1"/>
  <c r="E78"/>
  <c r="F78" s="1"/>
  <c r="E70"/>
  <c r="F70" s="1"/>
  <c r="E24"/>
  <c r="F24" s="1"/>
  <c r="E14"/>
  <c r="F14" s="1"/>
  <c r="E306"/>
  <c r="F306" s="1"/>
  <c r="E305"/>
  <c r="F305" s="1"/>
  <c r="E303"/>
  <c r="F303" s="1"/>
  <c r="E302"/>
  <c r="F302" s="1"/>
  <c r="E279"/>
  <c r="F279" s="1"/>
  <c r="E130"/>
  <c r="F130" s="1"/>
  <c r="E276"/>
  <c r="F276" s="1"/>
  <c r="E274"/>
  <c r="F274" s="1"/>
  <c r="E269"/>
  <c r="E219"/>
  <c r="F219" s="1"/>
  <c r="E177"/>
  <c r="F177" s="1"/>
  <c r="E162"/>
  <c r="F162" s="1"/>
  <c r="E166"/>
  <c r="F166" s="1"/>
  <c r="E146"/>
  <c r="F146" s="1"/>
  <c r="E145"/>
  <c r="F145" s="1"/>
  <c r="E127"/>
  <c r="F127" s="1"/>
  <c r="E118"/>
  <c r="F118" s="1"/>
  <c r="E115"/>
  <c r="F115" s="1"/>
  <c r="E104"/>
  <c r="F104" s="1"/>
  <c r="E100"/>
  <c r="F100" s="1"/>
  <c r="E91"/>
  <c r="F91" s="1"/>
  <c r="E57"/>
  <c r="F57" s="1"/>
  <c r="E56"/>
  <c r="F56" s="1"/>
  <c r="E55"/>
  <c r="F55" s="1"/>
  <c r="E248"/>
  <c r="F248" s="1"/>
  <c r="E273"/>
  <c r="F273" s="1"/>
  <c r="E47"/>
  <c r="F47" s="1"/>
  <c r="E214"/>
  <c r="F214" s="1"/>
  <c r="E117"/>
  <c r="F117" s="1"/>
  <c r="E233"/>
  <c r="F233" s="1"/>
  <c r="E84"/>
  <c r="F84" s="1"/>
  <c r="E270"/>
  <c r="F270" s="1"/>
  <c r="E255"/>
  <c r="F255" s="1"/>
  <c r="E254"/>
  <c r="F254" s="1"/>
  <c r="E253"/>
  <c r="F253" s="1"/>
  <c r="E249"/>
  <c r="F249" s="1"/>
  <c r="E16"/>
  <c r="F16" s="1"/>
  <c r="E237"/>
  <c r="F237" s="1"/>
  <c r="E223"/>
  <c r="F223" s="1"/>
  <c r="E210"/>
  <c r="F210" s="1"/>
  <c r="E209"/>
  <c r="F209" s="1"/>
  <c r="E135"/>
  <c r="F135" s="1"/>
  <c r="E134"/>
  <c r="F134" s="1"/>
  <c r="E133"/>
  <c r="E129"/>
  <c r="F129" s="1"/>
  <c r="E128"/>
  <c r="F128" s="1"/>
  <c r="E123"/>
  <c r="F123" s="1"/>
  <c r="E121"/>
  <c r="F121" s="1"/>
  <c r="E120"/>
  <c r="F120" s="1"/>
  <c r="E111"/>
  <c r="F111" s="1"/>
  <c r="E46"/>
  <c r="F46" s="1"/>
  <c r="E93"/>
  <c r="F93" s="1"/>
  <c r="E92"/>
  <c r="F92" s="1"/>
  <c r="E45"/>
  <c r="F45" s="1"/>
  <c r="E30"/>
  <c r="F30" s="1"/>
  <c r="E29"/>
  <c r="F29" s="1"/>
  <c r="E28"/>
  <c r="F28" s="1"/>
  <c r="E27"/>
  <c r="F27" s="1"/>
  <c r="E26"/>
  <c r="F26" s="1"/>
  <c r="E12"/>
  <c r="F12" s="1"/>
  <c r="E10"/>
  <c r="F10" s="1"/>
  <c r="E142"/>
  <c r="F142" s="1"/>
  <c r="E11"/>
  <c r="F11" s="1"/>
  <c r="E187"/>
  <c r="F187" s="1"/>
  <c r="E218"/>
  <c r="F218" s="1"/>
  <c r="E217"/>
  <c r="F217" s="1"/>
  <c r="E216"/>
  <c r="E215"/>
  <c r="E106"/>
  <c r="F106" s="1"/>
  <c r="E165"/>
  <c r="F165" s="1"/>
  <c r="E208"/>
  <c r="E207"/>
  <c r="F207" s="1"/>
  <c r="E188"/>
  <c r="F188" s="1"/>
  <c r="E186"/>
  <c r="F186" s="1"/>
  <c r="E320"/>
  <c r="F320" s="1"/>
  <c r="E317"/>
  <c r="F317" s="1"/>
  <c r="E316"/>
  <c r="F316" s="1"/>
  <c r="E315"/>
  <c r="F315" s="1"/>
  <c r="E221"/>
  <c r="F221" s="1"/>
  <c r="E301"/>
  <c r="F301" s="1"/>
  <c r="E300"/>
  <c r="F300" s="1"/>
  <c r="E159"/>
  <c r="F159" s="1"/>
  <c r="E294"/>
  <c r="F294" s="1"/>
  <c r="E282"/>
  <c r="F282" s="1"/>
  <c r="E281"/>
  <c r="F281" s="1"/>
  <c r="E262"/>
  <c r="F262" s="1"/>
  <c r="E260"/>
  <c r="F260" s="1"/>
  <c r="E243"/>
  <c r="F243" s="1"/>
  <c r="E240"/>
  <c r="F240" s="1"/>
  <c r="E198"/>
  <c r="F198" s="1"/>
  <c r="E197"/>
  <c r="F197" s="1"/>
  <c r="E196"/>
  <c r="F196" s="1"/>
  <c r="E195"/>
  <c r="F195" s="1"/>
  <c r="E194"/>
  <c r="F194" s="1"/>
  <c r="E174"/>
  <c r="F174" s="1"/>
  <c r="E157"/>
  <c r="F157" s="1"/>
  <c r="E156"/>
  <c r="F156" s="1"/>
  <c r="E154"/>
  <c r="F154" s="1"/>
  <c r="E150"/>
  <c r="F150" s="1"/>
  <c r="E136"/>
  <c r="F136" s="1"/>
  <c r="E132"/>
  <c r="F132" s="1"/>
  <c r="E110"/>
  <c r="F110" s="1"/>
  <c r="E109"/>
  <c r="F109" s="1"/>
  <c r="E105"/>
  <c r="F105" s="1"/>
  <c r="E77"/>
  <c r="F77" s="1"/>
  <c r="E75"/>
  <c r="F75" s="1"/>
  <c r="E63"/>
  <c r="F63" s="1"/>
  <c r="E25"/>
  <c r="F25" s="1"/>
  <c r="E9"/>
  <c r="F9" s="1"/>
  <c r="E8"/>
  <c r="F8" s="1"/>
  <c r="E291"/>
  <c r="F291" s="1"/>
  <c r="E288"/>
  <c r="F288" s="1"/>
  <c r="E285"/>
  <c r="F285" s="1"/>
  <c r="E290"/>
  <c r="F290" s="1"/>
  <c r="E287"/>
  <c r="F287" s="1"/>
  <c r="E284"/>
  <c r="F284" s="1"/>
  <c r="E289"/>
  <c r="F289" s="1"/>
  <c r="E286"/>
  <c r="F286" s="1"/>
  <c r="E152"/>
  <c r="F152" s="1"/>
  <c r="E292"/>
  <c r="E293"/>
  <c r="F293" s="1"/>
  <c r="E318"/>
  <c r="F318" s="1"/>
  <c r="E311"/>
  <c r="F311" s="1"/>
  <c r="E310"/>
  <c r="F310" s="1"/>
  <c r="E299"/>
  <c r="F299" s="1"/>
  <c r="E277"/>
  <c r="F277" s="1"/>
  <c r="E144"/>
  <c r="F144" s="1"/>
  <c r="E266"/>
  <c r="F266" s="1"/>
  <c r="E265"/>
  <c r="F265" s="1"/>
  <c r="E263"/>
  <c r="F263" s="1"/>
  <c r="E257"/>
  <c r="F257" s="1"/>
  <c r="E203"/>
  <c r="F203" s="1"/>
  <c r="E199"/>
  <c r="F199" s="1"/>
  <c r="E193"/>
  <c r="F193" s="1"/>
  <c r="E189"/>
  <c r="F189" s="1"/>
  <c r="E181"/>
  <c r="F181" s="1"/>
  <c r="E171"/>
  <c r="F171" s="1"/>
  <c r="E160"/>
  <c r="F160" s="1"/>
  <c r="E147"/>
  <c r="F147" s="1"/>
  <c r="E143"/>
  <c r="F143" s="1"/>
  <c r="E278"/>
  <c r="F278" s="1"/>
  <c r="E271"/>
  <c r="F271" s="1"/>
  <c r="E102"/>
  <c r="F102" s="1"/>
  <c r="E85"/>
  <c r="F85" s="1"/>
  <c r="E69"/>
  <c r="F69" s="1"/>
  <c r="E62"/>
  <c r="F62" s="1"/>
  <c r="E61"/>
  <c r="F61" s="1"/>
  <c r="E50"/>
  <c r="F50" s="1"/>
  <c r="E33"/>
  <c r="F33" s="1"/>
  <c r="E22"/>
  <c r="F22" s="1"/>
  <c r="E13"/>
  <c r="F13" s="1"/>
  <c r="E7"/>
  <c r="F7" s="1"/>
  <c r="E76"/>
  <c r="F76" s="1"/>
  <c r="E89"/>
  <c r="F89" s="1"/>
  <c r="E64"/>
  <c r="F64" s="1"/>
  <c r="E6"/>
  <c r="F6" s="1"/>
  <c r="E246"/>
  <c r="F246" s="1"/>
  <c r="E298"/>
  <c r="F298" s="1"/>
  <c r="E295"/>
  <c r="F295" s="1"/>
  <c r="E280"/>
  <c r="F280" s="1"/>
  <c r="E275"/>
  <c r="F275" s="1"/>
  <c r="E258"/>
  <c r="F258" s="1"/>
  <c r="E245"/>
  <c r="F245" s="1"/>
  <c r="E244"/>
  <c r="F244" s="1"/>
  <c r="E236"/>
  <c r="F236" s="1"/>
  <c r="E235"/>
  <c r="F235" s="1"/>
  <c r="E234"/>
  <c r="F234" s="1"/>
  <c r="E232"/>
  <c r="F232" s="1"/>
  <c r="E231"/>
  <c r="F231" s="1"/>
  <c r="E206"/>
  <c r="F206" s="1"/>
  <c r="E319"/>
  <c r="F319" s="1"/>
  <c r="E192"/>
  <c r="F192" s="1"/>
  <c r="E185"/>
  <c r="F185" s="1"/>
  <c r="E252"/>
  <c r="F252" s="1"/>
  <c r="E251"/>
  <c r="F251" s="1"/>
  <c r="E213"/>
  <c r="F213" s="1"/>
  <c r="E184"/>
  <c r="E183"/>
  <c r="F183" s="1"/>
  <c r="E175"/>
  <c r="F175" s="1"/>
  <c r="E173"/>
  <c r="F173" s="1"/>
  <c r="E158"/>
  <c r="F158" s="1"/>
  <c r="E140"/>
  <c r="F140" s="1"/>
  <c r="E131"/>
  <c r="F131" s="1"/>
  <c r="E122"/>
  <c r="F122" s="1"/>
  <c r="E108"/>
  <c r="E65"/>
  <c r="E103"/>
  <c r="E99"/>
  <c r="F99" s="1"/>
  <c r="E98"/>
  <c r="F98" s="1"/>
  <c r="E96"/>
  <c r="F96" s="1"/>
  <c r="E95"/>
  <c r="F95" s="1"/>
  <c r="E94"/>
  <c r="F94" s="1"/>
  <c r="E88"/>
  <c r="F88" s="1"/>
  <c r="E87"/>
  <c r="F87" s="1"/>
  <c r="E86"/>
  <c r="F86" s="1"/>
  <c r="E60"/>
  <c r="F60" s="1"/>
  <c r="E59"/>
  <c r="F59" s="1"/>
  <c r="E54"/>
  <c r="F54" s="1"/>
  <c r="E90"/>
  <c r="F90" s="1"/>
  <c r="E42"/>
  <c r="F42" s="1"/>
  <c r="E17"/>
  <c r="F17" s="1"/>
  <c r="E15"/>
  <c r="E4"/>
  <c r="F4" s="1"/>
  <c r="E74"/>
  <c r="F74" s="1"/>
  <c r="E314"/>
  <c r="F314" s="1"/>
  <c r="E21"/>
  <c r="F21" s="1"/>
  <c r="E308"/>
  <c r="F308" s="1"/>
  <c r="E307"/>
  <c r="F307" s="1"/>
  <c r="E268"/>
  <c r="F268" s="1"/>
  <c r="E259"/>
  <c r="F259" s="1"/>
  <c r="E256"/>
  <c r="F256" s="1"/>
  <c r="E250"/>
  <c r="F250" s="1"/>
  <c r="E247"/>
  <c r="F247" s="1"/>
  <c r="E241"/>
  <c r="F241" s="1"/>
  <c r="E39"/>
  <c r="F39" s="1"/>
  <c r="E40"/>
  <c r="F40" s="1"/>
  <c r="E230"/>
  <c r="F230" s="1"/>
  <c r="E229"/>
  <c r="F229" s="1"/>
  <c r="E220"/>
  <c r="F220" s="1"/>
  <c r="E201"/>
  <c r="F201" s="1"/>
  <c r="E191"/>
  <c r="F191" s="1"/>
  <c r="E182"/>
  <c r="F182" s="1"/>
  <c r="E172"/>
  <c r="F172" s="1"/>
  <c r="E168"/>
  <c r="F168" s="1"/>
  <c r="E163"/>
  <c r="E155"/>
  <c r="E141"/>
  <c r="E139"/>
  <c r="F139" s="1"/>
  <c r="E138"/>
  <c r="F138" s="1"/>
  <c r="E137"/>
  <c r="F137" s="1"/>
  <c r="E119"/>
  <c r="F119" s="1"/>
  <c r="E81"/>
  <c r="F81" s="1"/>
  <c r="E80"/>
  <c r="F80" s="1"/>
  <c r="E68"/>
  <c r="E66"/>
  <c r="F66" s="1"/>
  <c r="E58"/>
  <c r="F58" s="1"/>
  <c r="E53"/>
  <c r="F53" s="1"/>
  <c r="E49"/>
  <c r="F49" s="1"/>
  <c r="E41"/>
  <c r="F41" s="1"/>
  <c r="E38"/>
  <c r="F38" s="1"/>
  <c r="E37"/>
  <c r="F37" s="1"/>
  <c r="E36"/>
  <c r="F36" s="1"/>
  <c r="E35"/>
  <c r="F35" s="1"/>
  <c r="E34"/>
  <c r="F34" s="1"/>
  <c r="E32"/>
  <c r="F32" s="1"/>
  <c r="E31"/>
  <c r="F31" s="1"/>
  <c r="E19"/>
  <c r="F19" s="1"/>
  <c r="E18"/>
  <c r="F18" s="1"/>
  <c r="E20"/>
  <c r="F20" s="1"/>
  <c r="E313"/>
  <c r="F313" s="1"/>
  <c r="E267"/>
  <c r="F267" s="1"/>
  <c r="E264"/>
  <c r="F264" s="1"/>
  <c r="E179"/>
  <c r="F179" s="1"/>
  <c r="E151"/>
  <c r="F151" s="1"/>
  <c r="E148"/>
  <c r="F148" s="1"/>
  <c r="E124"/>
  <c r="F124" s="1"/>
  <c r="E114"/>
  <c r="F114" s="1"/>
  <c r="E51"/>
  <c r="F51" s="1"/>
  <c r="E23"/>
  <c r="F23" s="1"/>
  <c r="E5"/>
  <c r="F5" s="1"/>
  <c r="C97"/>
  <c r="E97" s="1"/>
  <c r="F97" s="1"/>
  <c r="C272"/>
  <c r="D283"/>
  <c r="E283" s="1"/>
  <c r="F283" s="1"/>
  <c r="D242"/>
  <c r="E242" s="1"/>
  <c r="F242" s="1"/>
  <c r="E272" l="1"/>
  <c r="F272" s="1"/>
  <c r="K32" i="24"/>
  <c r="G32"/>
  <c r="L26"/>
  <c r="M26" s="1"/>
  <c r="K26"/>
  <c r="F26"/>
  <c r="F24"/>
  <c r="K24" s="1"/>
  <c r="F22"/>
  <c r="K22" s="1"/>
  <c r="F20"/>
  <c r="L18"/>
  <c r="M18" s="1"/>
  <c r="F18"/>
  <c r="K18" s="1"/>
  <c r="F16"/>
  <c r="K16" s="1"/>
  <c r="F14"/>
  <c r="L14" s="1"/>
  <c r="M14" s="1"/>
  <c r="K14"/>
  <c r="L12"/>
  <c r="M12" s="1"/>
  <c r="K12"/>
  <c r="M6"/>
  <c r="L10"/>
  <c r="M10" s="1"/>
  <c r="L8"/>
  <c r="M8"/>
  <c r="D28"/>
  <c r="I28" s="1"/>
  <c r="C28"/>
  <c r="B28"/>
  <c r="B32" s="1"/>
  <c r="K30"/>
  <c r="J30"/>
  <c r="I30"/>
  <c r="H30"/>
  <c r="G30"/>
  <c r="J28"/>
  <c r="D32"/>
  <c r="H28"/>
  <c r="J26"/>
  <c r="I26"/>
  <c r="H26"/>
  <c r="G26"/>
  <c r="J24"/>
  <c r="I24"/>
  <c r="H24"/>
  <c r="G24"/>
  <c r="J22"/>
  <c r="I22"/>
  <c r="H22"/>
  <c r="G22"/>
  <c r="J20"/>
  <c r="I20"/>
  <c r="H20"/>
  <c r="G20"/>
  <c r="J18"/>
  <c r="I18"/>
  <c r="H18"/>
  <c r="G18"/>
  <c r="J16"/>
  <c r="I16"/>
  <c r="H16"/>
  <c r="G16"/>
  <c r="J14"/>
  <c r="I14"/>
  <c r="H14"/>
  <c r="G14"/>
  <c r="J12"/>
  <c r="I12"/>
  <c r="H12"/>
  <c r="G12"/>
  <c r="K10"/>
  <c r="J10"/>
  <c r="I10"/>
  <c r="H10"/>
  <c r="G10"/>
  <c r="K8"/>
  <c r="J8"/>
  <c r="I8"/>
  <c r="H8"/>
  <c r="H32" s="1"/>
  <c r="G8"/>
  <c r="L6"/>
  <c r="K6"/>
  <c r="J6"/>
  <c r="J32" s="1"/>
  <c r="I6"/>
  <c r="I32" s="1"/>
  <c r="H6"/>
  <c r="G6"/>
  <c r="G3"/>
  <c r="C3"/>
  <c r="D3"/>
  <c r="G28"/>
  <c r="C32"/>
  <c r="E32"/>
  <c r="D15" i="23"/>
  <c r="E15"/>
  <c r="F15" s="1"/>
  <c r="D3" i="22"/>
  <c r="C22" i="5"/>
  <c r="E22"/>
  <c r="C22" i="4"/>
  <c r="C22" i="6"/>
  <c r="D22" i="5"/>
  <c r="D22" i="4"/>
  <c r="D22" i="6"/>
  <c r="L22" i="24"/>
  <c r="M22"/>
  <c r="L20"/>
  <c r="M20" s="1"/>
  <c r="K20"/>
  <c r="L16"/>
  <c r="M16" s="1"/>
  <c r="I3"/>
  <c r="E3"/>
  <c r="H3"/>
  <c r="F3"/>
  <c r="K3" s="1"/>
  <c r="J3"/>
  <c r="E22" i="4" l="1"/>
  <c r="F22" s="1"/>
  <c r="F22" i="5"/>
  <c r="E22" i="6"/>
  <c r="F22" s="1"/>
  <c r="L24" i="24"/>
  <c r="M24" s="1"/>
  <c r="C3" i="22"/>
  <c r="E3" s="1"/>
  <c r="F3" s="1"/>
</calcChain>
</file>

<file path=xl/comments1.xml><?xml version="1.0" encoding="utf-8"?>
<comments xmlns="http://schemas.openxmlformats.org/spreadsheetml/2006/main">
  <authors>
    <author>jema</author>
  </authors>
  <commentList>
    <comment ref="F14" authorId="0">
      <text>
        <r>
          <rPr>
            <sz val="9"/>
            <color indexed="81"/>
            <rFont val="Tahoma"/>
            <family val="2"/>
          </rPr>
          <t>Testhundar upplagda till "Köpa hund" + vanliga makulerade som har taggat upp nummerserien med 227 st per 31/5</t>
        </r>
      </text>
    </comment>
    <comment ref="F16" authorId="0">
      <text>
        <r>
          <rPr>
            <sz val="9"/>
            <color indexed="81"/>
            <rFont val="Tahoma"/>
            <family val="2"/>
          </rPr>
          <t>Testhundar upplagda till "Köpa hund" + vanliga makulerade som har taggat upp nummerserien med 227 st per 31/5</t>
        </r>
      </text>
    </comment>
    <comment ref="F18" authorId="0">
      <text>
        <r>
          <rPr>
            <sz val="9"/>
            <color indexed="81"/>
            <rFont val="Tahoma"/>
            <family val="2"/>
          </rPr>
          <t>Testhundar upplagda till "Köpa hund" + vanliga makulerade som har taggat upp nummerserien med 227 st per 31/5</t>
        </r>
      </text>
    </comment>
    <comment ref="F20" authorId="0">
      <text>
        <r>
          <rPr>
            <sz val="9"/>
            <color indexed="81"/>
            <rFont val="Tahoma"/>
            <family val="2"/>
          </rPr>
          <t>Testhundar upplagda till "Köpa hund" + vanliga makulerade som har taggat upp nummerserien med 227 st per 31/5</t>
        </r>
      </text>
    </comment>
    <comment ref="F22" authorId="0">
      <text>
        <r>
          <rPr>
            <sz val="9"/>
            <color indexed="81"/>
            <rFont val="Tahoma"/>
            <family val="2"/>
          </rPr>
          <t>Testhundar upplagda till "Köpa hund" + vanliga makulerade som har taggat upp nummerserien med 227 st per 31/5</t>
        </r>
      </text>
    </comment>
    <comment ref="F24" authorId="0">
      <text>
        <r>
          <rPr>
            <sz val="9"/>
            <color indexed="81"/>
            <rFont val="Tahoma"/>
            <family val="2"/>
          </rPr>
          <t>Testhundar upplagda till "Köpa hund" + vanliga makulerade som har taggat upp nummerserien med 227 st per 31/5</t>
        </r>
      </text>
    </comment>
    <comment ref="F26" authorId="0">
      <text>
        <r>
          <rPr>
            <sz val="9"/>
            <color indexed="81"/>
            <rFont val="Tahoma"/>
            <family val="2"/>
          </rPr>
          <t>Testhundar upplagda till "Köpa hund" + vanliga makulerade som har taggat upp nummerserien med 227 st per 31/5</t>
        </r>
      </text>
    </comment>
    <comment ref="F28" authorId="0">
      <text>
        <r>
          <rPr>
            <sz val="9"/>
            <color indexed="81"/>
            <rFont val="Tahoma"/>
            <family val="2"/>
          </rPr>
          <t>Testhundar upplagda till "Köpa hund" + vanliga makulerade som har taggat upp nummerserien med 227 st per 31/5</t>
        </r>
      </text>
    </comment>
  </commentList>
</comments>
</file>

<file path=xl/sharedStrings.xml><?xml version="1.0" encoding="utf-8"?>
<sst xmlns="http://schemas.openxmlformats.org/spreadsheetml/2006/main" count="457" uniqueCount="368">
  <si>
    <t>TOTALT</t>
  </si>
  <si>
    <t>Ändr (st)</t>
  </si>
  <si>
    <t>Ändr (%)</t>
  </si>
  <si>
    <t>Grupp  1</t>
  </si>
  <si>
    <t>Vall-, boskaps- och herdehundar</t>
  </si>
  <si>
    <t>Grupp  2</t>
  </si>
  <si>
    <t>Grupp  3</t>
  </si>
  <si>
    <t>Terrier</t>
  </si>
  <si>
    <t>Grupp  4</t>
  </si>
  <si>
    <t>Grupp  5</t>
  </si>
  <si>
    <t>Grupp  6</t>
  </si>
  <si>
    <t>Grupp  7</t>
  </si>
  <si>
    <t>Stående fågelhundar</t>
  </si>
  <si>
    <t>Grupp  8</t>
  </si>
  <si>
    <t>Stötande, apporterande och vattenhundar</t>
  </si>
  <si>
    <t>Grupp  9</t>
  </si>
  <si>
    <t>Sällskapshundar</t>
  </si>
  <si>
    <t>Grupp 10</t>
  </si>
  <si>
    <t>Vinthundar</t>
  </si>
  <si>
    <t>Rasnamn</t>
  </si>
  <si>
    <t>SCHÄFER</t>
  </si>
  <si>
    <t>GOLDEN RETRIEVER</t>
  </si>
  <si>
    <t>LABRADOR RETRIEVER</t>
  </si>
  <si>
    <t>JÄMTHUND</t>
  </si>
  <si>
    <t>TAX, STRÄVHÅRIG NORMALSTOR</t>
  </si>
  <si>
    <t>DREVER</t>
  </si>
  <si>
    <t>ROTTWEILER</t>
  </si>
  <si>
    <t>CAVALIER KING CHARLES SPANIEL</t>
  </si>
  <si>
    <t>COCKER SPANIEL</t>
  </si>
  <si>
    <t>ENGELSK SPRINGER SPANIEL</t>
  </si>
  <si>
    <t>COLLIE, LÅNGHÅRIG</t>
  </si>
  <si>
    <t>SHETLAND SHEEPDOG</t>
  </si>
  <si>
    <t>FLATCOATED RETRIEVER</t>
  </si>
  <si>
    <t>HAMILTONSTÖVARE</t>
  </si>
  <si>
    <t>IRISH SOFTCOATED WHEATEN TERRIER</t>
  </si>
  <si>
    <t>BORDER COLLIE</t>
  </si>
  <si>
    <t>FINSK STÖVARE</t>
  </si>
  <si>
    <t>BERNER SENNENHUND</t>
  </si>
  <si>
    <t>BOXER</t>
  </si>
  <si>
    <t>SUMMA</t>
  </si>
  <si>
    <t>DALMATINER</t>
  </si>
  <si>
    <t>BICHON FRISÉ</t>
  </si>
  <si>
    <t>SHIH TZU</t>
  </si>
  <si>
    <t>WACHTELHUND</t>
  </si>
  <si>
    <t>IRLÄNDSK RÖD SETTER</t>
  </si>
  <si>
    <t>TIBETANSK SPANIEL</t>
  </si>
  <si>
    <t>NORRBOTTENSPETS</t>
  </si>
  <si>
    <t>BEAGLE</t>
  </si>
  <si>
    <t>WELSH SPRINGER SPANIEL</t>
  </si>
  <si>
    <t>BICHON HAVANAIS</t>
  </si>
  <si>
    <t>PAPILLON</t>
  </si>
  <si>
    <t>FINSK LAPPHUND</t>
  </si>
  <si>
    <t>TAX, LÅNGHÅRIG NORMALSTOR</t>
  </si>
  <si>
    <t>BASSET ARTÉSIEN NORMAND</t>
  </si>
  <si>
    <t>KLEINER MüNSTERLÄNDER</t>
  </si>
  <si>
    <t>VÄSTGÖTASPETS</t>
  </si>
  <si>
    <t>KORTHÅRIG VORSTEH</t>
  </si>
  <si>
    <t>AMERIKANSK COCKER SPANIEL</t>
  </si>
  <si>
    <t>JAPANSK SPETS</t>
  </si>
  <si>
    <t>ENGELSK BULLDOGG</t>
  </si>
  <si>
    <t>TYSK JAKTTERRIER</t>
  </si>
  <si>
    <t>RIESENSCHNAUZER, SVART</t>
  </si>
  <si>
    <t>SCHILLERSTÖVARE</t>
  </si>
  <si>
    <t>CHIHUAHUA, LÅNGHÅRIG</t>
  </si>
  <si>
    <t>SKOTSK TERRIER</t>
  </si>
  <si>
    <t>BASSET HOUND</t>
  </si>
  <si>
    <t>BRIARD</t>
  </si>
  <si>
    <t>GRAND DANOIS</t>
  </si>
  <si>
    <t>NORSK BUHUND</t>
  </si>
  <si>
    <t>ISLÄNDSK FÅRHUND</t>
  </si>
  <si>
    <t>KUVASZ</t>
  </si>
  <si>
    <t>KARELSK BJÖRNHUND</t>
  </si>
  <si>
    <t>DUNKERSTÖVARE</t>
  </si>
  <si>
    <t>COLLIE, KORTHÅRIG</t>
  </si>
  <si>
    <t>SILKY TERRIER</t>
  </si>
  <si>
    <t>PEKINGESE</t>
  </si>
  <si>
    <t>BEAUCERON</t>
  </si>
  <si>
    <t>TAX, KORTHÅRIG DVÄRG</t>
  </si>
  <si>
    <t>TIBETANSK TERRIER</t>
  </si>
  <si>
    <t>IRLÄNDSK VARGHUND</t>
  </si>
  <si>
    <t>BULLMASTIFF</t>
  </si>
  <si>
    <t>LEONBERGER</t>
  </si>
  <si>
    <t>PYRENÉERHUND</t>
  </si>
  <si>
    <t>DVÄRGPINSCHER</t>
  </si>
  <si>
    <t>BULLTERRIER</t>
  </si>
  <si>
    <t>BELGISK VALLHUND/ GROENENDAEL</t>
  </si>
  <si>
    <t>SANKT BERNHARDSHUND, LÅNGHÅRIG</t>
  </si>
  <si>
    <t>IRLÄNDSK RÖD OCH VIT SETTER</t>
  </si>
  <si>
    <t>LANCASHIRE HEELER</t>
  </si>
  <si>
    <t>GRÖNLANDSHUND</t>
  </si>
  <si>
    <t>SVENSK LAPPHUND</t>
  </si>
  <si>
    <t>TAX, LÅNGHÅRIG DVÄRG</t>
  </si>
  <si>
    <t>BELGISK VALLHUND/ LAEKENOIS</t>
  </si>
  <si>
    <t>CLUMBER SPANIEL</t>
  </si>
  <si>
    <t>GROSSER MüNSTERLÄNDER</t>
  </si>
  <si>
    <t>SKOTSK HJORTHUND</t>
  </si>
  <si>
    <t>RIESENSCHNAUZER, PEPPAR &amp; SALT</t>
  </si>
  <si>
    <t>KEESHOND</t>
  </si>
  <si>
    <t>DOGUE DE BORDEAUX</t>
  </si>
  <si>
    <t>LAPSK VALLHUND</t>
  </si>
  <si>
    <t>KERRY BLUE TERRIER</t>
  </si>
  <si>
    <t>STRÄVHÅRIG VORSTEH</t>
  </si>
  <si>
    <t>SLOUGHI</t>
  </si>
  <si>
    <t>WELSHTERRIER</t>
  </si>
  <si>
    <t>BOLOGNESE</t>
  </si>
  <si>
    <t>LÖWCHEN</t>
  </si>
  <si>
    <t>ITALIENSK VINTHUND</t>
  </si>
  <si>
    <t>IRLÄNDSK VATTENSPANIEL</t>
  </si>
  <si>
    <t>MALTESER</t>
  </si>
  <si>
    <t>SCHIPPERKE</t>
  </si>
  <si>
    <t>GRAND BASSET GRIFFON VENDÉEN</t>
  </si>
  <si>
    <t>BRACCO ITALIANO</t>
  </si>
  <si>
    <t>WEIMARANER, LÅNGHÅRIG</t>
  </si>
  <si>
    <t>CHESAPEAKE BAY RETRIEVER</t>
  </si>
  <si>
    <t>MOPS</t>
  </si>
  <si>
    <t>ENTLEBUCHER SENNENHUND</t>
  </si>
  <si>
    <t>GROSSER SCHWEIZER SENNENHUND</t>
  </si>
  <si>
    <t>LANDSEER</t>
  </si>
  <si>
    <t>BEDLINGTONTERRIER</t>
  </si>
  <si>
    <t>TAX, KORTHÅRIG KANIN</t>
  </si>
  <si>
    <t>AKITA</t>
  </si>
  <si>
    <t>THAI RIDGEBACK DOG</t>
  </si>
  <si>
    <t>MASTINO NAPOLETANO</t>
  </si>
  <si>
    <t>IRISH GLEN OF IMAAL TERRIER</t>
  </si>
  <si>
    <t>NORSK LUNDEHUND</t>
  </si>
  <si>
    <t>JAPANESE CHIN</t>
  </si>
  <si>
    <t>KOMONDOR</t>
  </si>
  <si>
    <t>LAKELANDTERRIER</t>
  </si>
  <si>
    <t>BASENJI</t>
  </si>
  <si>
    <t>TYSK SPETS/ KLEINSPITZ</t>
  </si>
  <si>
    <t>HANNOVERANSK VILTSPÅRHUND</t>
  </si>
  <si>
    <t>PETIT BRABANCON</t>
  </si>
  <si>
    <t>FARAOHUND</t>
  </si>
  <si>
    <t>WELSH CORGI CARDIGAN</t>
  </si>
  <si>
    <t>CAO DA SERRA DA ESTRELA, PELO COMPR</t>
  </si>
  <si>
    <t>GORDONSETTER</t>
  </si>
  <si>
    <t>PODENGO PORTUGUES, LISO/PEQUENO</t>
  </si>
  <si>
    <t>PULI</t>
  </si>
  <si>
    <t>MANCHESTERTERRIER</t>
  </si>
  <si>
    <t>SKYETERRIER</t>
  </si>
  <si>
    <t>APPENZELLER SENNENHUND</t>
  </si>
  <si>
    <t>HOVAWART</t>
  </si>
  <si>
    <t>VÄSTSIBIRISK LAJKA</t>
  </si>
  <si>
    <t>KOOIKERHONDJE</t>
  </si>
  <si>
    <t>ANATOLISK HERDEHUND</t>
  </si>
  <si>
    <t>CANE CORSO</t>
  </si>
  <si>
    <t>SEALYHAMTERRIER</t>
  </si>
  <si>
    <t>TAX, LÅNGHÅRIG KANIN</t>
  </si>
  <si>
    <t>NORSK ÄLGHUND, SVART</t>
  </si>
  <si>
    <t>ALPENLÄNDISCHE DACHSBRACKE</t>
  </si>
  <si>
    <t>BAYERSK VILTSPÅRHUND</t>
  </si>
  <si>
    <t>NOVA SCOTIA DUCK TOLLING RETRIEVER</t>
  </si>
  <si>
    <t>GRIFFON BELGE</t>
  </si>
  <si>
    <t>BORZOI</t>
  </si>
  <si>
    <t>ENGLISH TOY TERRIER</t>
  </si>
  <si>
    <t>TAX, STRÄVHÅRIG KANIN</t>
  </si>
  <si>
    <t>GRIFFON BRUXELLOIS</t>
  </si>
  <si>
    <t>DOGO ARGENTINO</t>
  </si>
  <si>
    <t>SVART TERRIER</t>
  </si>
  <si>
    <t>AUSTRALIAN SHEPHERD</t>
  </si>
  <si>
    <t>MUDI</t>
  </si>
  <si>
    <t>AFFENPINSCHER</t>
  </si>
  <si>
    <t>MASTIFF</t>
  </si>
  <si>
    <t>STAFFORDSHIRE BULLTERRIER</t>
  </si>
  <si>
    <t>SIBERIAN HUSKY</t>
  </si>
  <si>
    <t>BERGAMASCO</t>
  </si>
  <si>
    <t>POINTER</t>
  </si>
  <si>
    <t>WEIMARANER, KORTHÅRIG</t>
  </si>
  <si>
    <t>KROMFOHRLÄNDER</t>
  </si>
  <si>
    <t>VOLPINO ITALIANO</t>
  </si>
  <si>
    <t>UNGERSK VIZSLA, KORTHÅRIG</t>
  </si>
  <si>
    <t>WEST HIGHLAND WHITE TERRIER</t>
  </si>
  <si>
    <t>KING CHARLES SPANIEL</t>
  </si>
  <si>
    <t>CAIRNTERRIER</t>
  </si>
  <si>
    <t>TYSK SPETS/ MITTELSPITZ</t>
  </si>
  <si>
    <t>BRETON</t>
  </si>
  <si>
    <t>STABYHOUN</t>
  </si>
  <si>
    <t>DANDIE DINMONT TERRIER</t>
  </si>
  <si>
    <t>BELGISK VALLHUND/ TERVUEREN</t>
  </si>
  <si>
    <t>PUMI</t>
  </si>
  <si>
    <t>FIELD SPANIEL</t>
  </si>
  <si>
    <t>FILA BRASILEIRO</t>
  </si>
  <si>
    <t>PYRENEISK MASTIFF</t>
  </si>
  <si>
    <t>BORDERTERRIER</t>
  </si>
  <si>
    <t>IRLÄNDSK TERRIER</t>
  </si>
  <si>
    <t>CURLY COATED RETRIEVER</t>
  </si>
  <si>
    <t>AFGHANHUND</t>
  </si>
  <si>
    <t>AMERICAN STAFFORDSHIRE TERRIER</t>
  </si>
  <si>
    <t>CESKYTERRIER</t>
  </si>
  <si>
    <t>TAX, STRÄVHÅRIG DVÄRG</t>
  </si>
  <si>
    <t>FINSK SPETS</t>
  </si>
  <si>
    <t>BASSET FAUVE DE BRETAGNE</t>
  </si>
  <si>
    <t>GALGO ESPANOL</t>
  </si>
  <si>
    <t>POLSKI OWCZAREK NIZINNY</t>
  </si>
  <si>
    <t>LÅNGHÅRIG VORSTEH</t>
  </si>
  <si>
    <t>BEARDED COLLIE</t>
  </si>
  <si>
    <t>SCHAPENDOES</t>
  </si>
  <si>
    <t>SHIBA</t>
  </si>
  <si>
    <t>SCHWEIZISKA STÖVARE/ SCHWYZER</t>
  </si>
  <si>
    <t>PORTUGISISK VATTENHUND</t>
  </si>
  <si>
    <t>OLD ENGLISH SHEEPDOG</t>
  </si>
  <si>
    <t>SHAR PEI</t>
  </si>
  <si>
    <t>TIBETANSK MASTIFF</t>
  </si>
  <si>
    <t>NORWICHTERRIER</t>
  </si>
  <si>
    <t>EURASIER</t>
  </si>
  <si>
    <t>ÖSTSIBIRISK LAJKA</t>
  </si>
  <si>
    <t>PERRO DE AGUA ESPANOL</t>
  </si>
  <si>
    <t>DVÄRGSCHNAUZER, VIT</t>
  </si>
  <si>
    <t>SANKT BERNHARDSHUND, KORTHÅRIG</t>
  </si>
  <si>
    <t>LAGOTTO ROMAGNOLO</t>
  </si>
  <si>
    <t>COTON DE TULÉAR</t>
  </si>
  <si>
    <t>LHASA APSO</t>
  </si>
  <si>
    <t>GREYHOUND</t>
  </si>
  <si>
    <t>SPINONE</t>
  </si>
  <si>
    <t>SCHWEIZISKA STÖVARE/ LUZERNER</t>
  </si>
  <si>
    <t>NEWFOUNDLANDSHUND</t>
  </si>
  <si>
    <t>SAMOJEDHUND</t>
  </si>
  <si>
    <t>CHIHUAHUA, KORTHÅRIG</t>
  </si>
  <si>
    <t>WELSH CORGI PEMBROKE</t>
  </si>
  <si>
    <t>SVENSK VIT ÄLGHUND</t>
  </si>
  <si>
    <t>BOSTONTERRIER</t>
  </si>
  <si>
    <t>AUSTRALISK TERRIER</t>
  </si>
  <si>
    <t>WHIPPET</t>
  </si>
  <si>
    <t>DVÄRGSCHNAUZER, SVART &amp; SILVER</t>
  </si>
  <si>
    <t>BELGISK VALLHUND/ MALINOIS</t>
  </si>
  <si>
    <t>NORFOLKTERRIER</t>
  </si>
  <si>
    <t>DVÄRGSCHNAUZER, PEPPAR &amp; SALT</t>
  </si>
  <si>
    <t>BOUVIER DES FLANDRES</t>
  </si>
  <si>
    <t>AIREDALETERRIER</t>
  </si>
  <si>
    <t>DVÄRGSCHNAUZER, SVART</t>
  </si>
  <si>
    <t>FRANSK BULLDOGG</t>
  </si>
  <si>
    <t>ALASKAN MALAMUTE</t>
  </si>
  <si>
    <t>PETIT BASSET GRIFFON VENDÉEN</t>
  </si>
  <si>
    <t>SMÅLANDSSTÖVARE</t>
  </si>
  <si>
    <t>YORKSHIRETERRIER</t>
  </si>
  <si>
    <t>RHODESIAN RIDGEBACK</t>
  </si>
  <si>
    <t>ENGELSK SETTER</t>
  </si>
  <si>
    <t>DOBERMANN</t>
  </si>
  <si>
    <t>TAX, KORTHÅRIG NORMALSTOR</t>
  </si>
  <si>
    <t>AUSTRALIAN CATTLEDOG</t>
  </si>
  <si>
    <t>AUSTRALIAN KELPIE</t>
  </si>
  <si>
    <t>VIT HERDEHUND</t>
  </si>
  <si>
    <t>SLÄTHÅRIG FOXTERRIER</t>
  </si>
  <si>
    <t>STRÄVHÅRIG FOXTERRIER</t>
  </si>
  <si>
    <t>MEXIKANSK NAKENHUND, STOR</t>
  </si>
  <si>
    <t>HÄLLEFORSHUND</t>
  </si>
  <si>
    <t>CAO DA SERRA DE AIRES</t>
  </si>
  <si>
    <t>GAMMEL DANSK HÖNSEHUND</t>
  </si>
  <si>
    <t>CHINESE CRESTED DOG</t>
  </si>
  <si>
    <t>Ras</t>
  </si>
  <si>
    <t>BROHOLMER</t>
  </si>
  <si>
    <t>PINSCHER</t>
  </si>
  <si>
    <t>SCHNAUZER, PEPPAR &amp; SALT</t>
  </si>
  <si>
    <t>SCHNAUZER, SVART</t>
  </si>
  <si>
    <t>PARSON RUSSELL TERRIER</t>
  </si>
  <si>
    <t>JACK RUSSELL TERRIER</t>
  </si>
  <si>
    <t>MEXIKANSK NAKENHUND, LITEN</t>
  </si>
  <si>
    <t>PODENGO PORTUGUES, CERDOSO/PEQUENO</t>
  </si>
  <si>
    <t>BLODHUND</t>
  </si>
  <si>
    <t>SUMMA Top 20</t>
  </si>
  <si>
    <t>KAVKAZSKAJA OVTJARKA</t>
  </si>
  <si>
    <t>MEXIKANSK NAKENHUND, MELLAN</t>
  </si>
  <si>
    <t>RUSSKAJA GONTJAJA</t>
  </si>
  <si>
    <t>CANAAN DOG</t>
  </si>
  <si>
    <t>POMERANIAN</t>
  </si>
  <si>
    <t>BARBET</t>
  </si>
  <si>
    <t>MINIATYRBULLTERRIER</t>
  </si>
  <si>
    <t>SALUKI, LÅNGHÅRIG</t>
  </si>
  <si>
    <t>BERGER PICARD</t>
  </si>
  <si>
    <t>HOLLANDSE HERDERSHOND, KORTHÅRIG</t>
  </si>
  <si>
    <t>MAREMMANO ABRUZZESE</t>
  </si>
  <si>
    <t>TOSA</t>
  </si>
  <si>
    <t>CHOW CHOW</t>
  </si>
  <si>
    <t>GRIFFON FAUVE DE BRETAGNE</t>
  </si>
  <si>
    <t>DRENTSCHE PATRIJSHOND</t>
  </si>
  <si>
    <t>UNGERSK VIZSLA, STRÄVHÅRIG</t>
  </si>
  <si>
    <t>AUSTRALIAN STOCK DOG/WORKING KELPIE</t>
  </si>
  <si>
    <t>CIRNECO DELL'ETNA</t>
  </si>
  <si>
    <t>PERRO SIN PELO DEL PERÚ, MÉDIO</t>
  </si>
  <si>
    <t>AMERICAN AKITA</t>
  </si>
  <si>
    <t>GRIFFON NIVERNAIS</t>
  </si>
  <si>
    <t>SLOVENSKÝ KOPOV</t>
  </si>
  <si>
    <t>PUDEL, DVÄRG</t>
  </si>
  <si>
    <t>PUDEL, MELLAN</t>
  </si>
  <si>
    <t>PUDEL, TOY</t>
  </si>
  <si>
    <t>Schnauzer och pinscher, molosser och bergs-</t>
  </si>
  <si>
    <t xml:space="preserve">  hundar samt sennenhundar</t>
  </si>
  <si>
    <t>Taxar</t>
  </si>
  <si>
    <t>Spetsar och raser av urhundstyp</t>
  </si>
  <si>
    <t>Drivande hundar samt sök- och spårhundar</t>
  </si>
  <si>
    <t>RUSSKIY TOY</t>
  </si>
  <si>
    <t>MAGYAR AGAR</t>
  </si>
  <si>
    <t>GOS D'ATURA CATALÁ</t>
  </si>
  <si>
    <t>BERGER DES PYRÉNÉES À POIL LONG</t>
  </si>
  <si>
    <t>BERGER DES PYRÉNÉES À FACE RASE</t>
  </si>
  <si>
    <t>SAARLOOS WOLFHOND</t>
  </si>
  <si>
    <t>SREDNEASIATSKAJA OVTJARKA</t>
  </si>
  <si>
    <t>SARPLANINAC</t>
  </si>
  <si>
    <t>DOGO CANARIO</t>
  </si>
  <si>
    <t>TERRIER BRASILEIRO</t>
  </si>
  <si>
    <t>NORSK ÄLGHUND, GRÅ (GRÅHUND)</t>
  </si>
  <si>
    <t>RYSK-EUROPEISK LAJKA</t>
  </si>
  <si>
    <t>KOREA JINDO DOG</t>
  </si>
  <si>
    <t>POSAVSKI GONIC</t>
  </si>
  <si>
    <t>SCHWEIZISKA STÖVARE/ JURA</t>
  </si>
  <si>
    <t>PHALÈNE</t>
  </si>
  <si>
    <t>PUDEL, STOR</t>
  </si>
  <si>
    <t>PRAZSKÝ KRYSARÍK</t>
  </si>
  <si>
    <t>RUSSKAYA TSVETNAYA BOLONKA</t>
  </si>
  <si>
    <t>AZAWAKH</t>
  </si>
  <si>
    <t>HOLLANDSE HERDERSHOND, STRÄVHÅRIG</t>
  </si>
  <si>
    <t>MASTÍN ESPANOL</t>
  </si>
  <si>
    <t>GRIFFON D'ARRET À POIL DUR/KORTHALS</t>
  </si>
  <si>
    <t>CESKOSLOVENSKÝ VLCAK</t>
  </si>
  <si>
    <t>DANSK-SVENSK GÅRDSHUND</t>
  </si>
  <si>
    <t>ÖSTERREICHISCHER PINSCHER</t>
  </si>
  <si>
    <t>PERRO DOGO MALLORQUÍN/CA DE BOU</t>
  </si>
  <si>
    <t>AIDI</t>
  </si>
  <si>
    <t>BLACK AND TAN COONHOUND</t>
  </si>
  <si>
    <t>PLOTT</t>
  </si>
  <si>
    <t>BRAQUE FRANCAIS, TYPE PYRÉNÉES</t>
  </si>
  <si>
    <t>SLOVENSKÝ HRUBOSRSTY STAVAC</t>
  </si>
  <si>
    <t>AMERICAN FOXHOUND</t>
  </si>
  <si>
    <t>HOLLANDSE HERDERSHOND, LÅNGHÅRIG</t>
  </si>
  <si>
    <t>CIMARRÓN URUGUAYO</t>
  </si>
  <si>
    <t>HOKKAIDO</t>
  </si>
  <si>
    <t>GOTLANDSSTÖVARE</t>
  </si>
  <si>
    <t>ANGLO-RUSSKAJA GONTJAJA</t>
  </si>
  <si>
    <t>*)</t>
  </si>
  <si>
    <t>ÉPAGNEUL BLEU DE PICARDIE</t>
  </si>
  <si>
    <t>SMÅLANDSSTÖVARE (RASVÅRD)</t>
  </si>
  <si>
    <t>BLUETICK COONHOUND</t>
  </si>
  <si>
    <t>GONZCY POLSKI</t>
  </si>
  <si>
    <t>PETIT BLEU DE GASCOGNE</t>
  </si>
  <si>
    <t>GRAND GRIFFON VENDÉEN</t>
  </si>
  <si>
    <t>CHODSKÝ PES</t>
  </si>
  <si>
    <t>SLOVENSKÝ CUVAC</t>
  </si>
  <si>
    <t>Antal 2010</t>
  </si>
  <si>
    <t>Raskod</t>
  </si>
  <si>
    <t>Månad</t>
  </si>
  <si>
    <t>Totalt</t>
  </si>
  <si>
    <t>Jämf (st)</t>
  </si>
  <si>
    <t>Jämf (%)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</si>
  <si>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</si>
  <si>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</si>
  <si>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</si>
  <si>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</si>
  <si>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</si>
  <si>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</si>
  <si>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</si>
  <si>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</si>
  <si>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</si>
  <si>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</si>
  <si>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</si>
  <si>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</si>
  <si>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V-reg</t>
  </si>
  <si>
    <t>2011-2010</t>
  </si>
  <si>
    <t>HRVATSKI OVCAR</t>
  </si>
  <si>
    <t>JUZJNORUSSKAJA OVTJARKA</t>
  </si>
  <si>
    <t>TENTERFIELD TERRIER</t>
  </si>
  <si>
    <t>PERRO SIN PELO DEL PERÚ, PEQUENO</t>
  </si>
  <si>
    <t>PODENCO IBICENCO, KORTHÅRIG</t>
  </si>
  <si>
    <t>PODENCO IBICENCO, STRÄVHÅRIG</t>
  </si>
  <si>
    <t>HALDENSTÖVARE</t>
  </si>
  <si>
    <t>SCHILLER (RASVÅRD)</t>
  </si>
  <si>
    <t>WETTERHOUN</t>
  </si>
  <si>
    <t>Antal 2011</t>
  </si>
  <si>
    <t xml:space="preserve"> Minst 100 st. registrerade hundar 2010</t>
  </si>
</sst>
</file>

<file path=xl/styles.xml><?xml version="1.0" encoding="utf-8"?>
<styleSheet xmlns="http://schemas.openxmlformats.org/spreadsheetml/2006/main">
  <numFmts count="4">
    <numFmt numFmtId="42" formatCode="_-* #,##0\ &quot;kr&quot;_-;\-* #,##0\ &quot;kr&quot;_-;_-* &quot;-&quot;\ &quot;kr&quot;_-;_-@_-"/>
    <numFmt numFmtId="41" formatCode="_-* #,##0\ _k_r_-;\-* #,##0\ _k_r_-;_-* &quot;-&quot;\ _k_r_-;_-@_-"/>
    <numFmt numFmtId="164" formatCode="0.0%"/>
    <numFmt numFmtId="165" formatCode="#,###"/>
  </numFmts>
  <fonts count="32">
    <font>
      <sz val="10"/>
      <name val="Courie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</font>
    <font>
      <b/>
      <u/>
      <sz val="14"/>
      <name val="Calibri"/>
      <family val="2"/>
    </font>
    <font>
      <sz val="10"/>
      <name val="Courier"/>
      <family val="3"/>
    </font>
    <font>
      <b/>
      <u/>
      <sz val="12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sz val="12"/>
      <name val="Tms Rmn"/>
    </font>
    <font>
      <sz val="8"/>
      <name val="Courier"/>
      <family val="3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5" fillId="0" borderId="0"/>
    <xf numFmtId="9" fontId="15" fillId="0" borderId="0" applyFont="0" applyFill="0" applyBorder="0" applyAlignment="0" applyProtection="0"/>
    <xf numFmtId="41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9" fillId="0" borderId="0" xfId="9" applyFont="1" applyAlignment="1">
      <alignment horizontal="right"/>
    </xf>
    <xf numFmtId="3" fontId="8" fillId="0" borderId="0" xfId="9" applyNumberFormat="1" applyFont="1"/>
    <xf numFmtId="3" fontId="8" fillId="0" borderId="0" xfId="0" applyNumberFormat="1" applyFont="1"/>
    <xf numFmtId="164" fontId="8" fillId="0" borderId="0" xfId="9" applyNumberFormat="1" applyFont="1"/>
    <xf numFmtId="3" fontId="8" fillId="0" borderId="0" xfId="9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3" fontId="9" fillId="0" borderId="0" xfId="0" applyNumberFormat="1" applyFont="1" applyBorder="1" applyAlignment="1">
      <alignment horizontal="right"/>
    </xf>
    <xf numFmtId="164" fontId="8" fillId="0" borderId="0" xfId="0" applyNumberFormat="1" applyFont="1"/>
    <xf numFmtId="164" fontId="7" fillId="0" borderId="0" xfId="0" applyNumberFormat="1" applyFont="1"/>
    <xf numFmtId="1" fontId="7" fillId="0" borderId="0" xfId="0" applyNumberFormat="1" applyFont="1" applyAlignment="1">
      <alignment horizontal="center"/>
    </xf>
    <xf numFmtId="0" fontId="4" fillId="0" borderId="0" xfId="0" applyFont="1" applyFill="1"/>
    <xf numFmtId="3" fontId="8" fillId="0" borderId="0" xfId="0" applyNumberFormat="1" applyFont="1" applyFill="1"/>
    <xf numFmtId="3" fontId="7" fillId="0" borderId="0" xfId="0" applyNumberFormat="1" applyFont="1" applyFill="1"/>
    <xf numFmtId="0" fontId="8" fillId="0" borderId="0" xfId="0" applyFont="1" applyFill="1"/>
    <xf numFmtId="0" fontId="8" fillId="0" borderId="0" xfId="8" applyFont="1"/>
    <xf numFmtId="1" fontId="8" fillId="0" borderId="0" xfId="6" applyNumberFormat="1" applyFont="1" applyAlignment="1">
      <alignment horizontal="center"/>
    </xf>
    <xf numFmtId="0" fontId="8" fillId="0" borderId="0" xfId="0" applyFont="1" applyBorder="1"/>
    <xf numFmtId="1" fontId="10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9" applyFont="1" applyAlignment="1">
      <alignment horizontal="right"/>
    </xf>
    <xf numFmtId="3" fontId="10" fillId="0" borderId="0" xfId="7" applyNumberFormat="1" applyFont="1"/>
    <xf numFmtId="0" fontId="11" fillId="0" borderId="0" xfId="0" applyFont="1" applyBorder="1"/>
    <xf numFmtId="3" fontId="11" fillId="0" borderId="0" xfId="0" applyNumberFormat="1" applyFont="1"/>
    <xf numFmtId="3" fontId="11" fillId="0" borderId="0" xfId="7" applyNumberFormat="1" applyFont="1"/>
    <xf numFmtId="164" fontId="11" fillId="0" borderId="0" xfId="7" applyNumberFormat="1" applyFont="1"/>
    <xf numFmtId="3" fontId="11" fillId="0" borderId="0" xfId="6" applyNumberFormat="1" applyFont="1"/>
    <xf numFmtId="3" fontId="11" fillId="0" borderId="0" xfId="8" applyNumberFormat="1" applyFont="1"/>
    <xf numFmtId="0" fontId="12" fillId="0" borderId="0" xfId="0" applyFont="1" applyAlignment="1">
      <alignment horizontal="center"/>
    </xf>
    <xf numFmtId="0" fontId="12" fillId="0" borderId="0" xfId="0" applyFont="1"/>
    <xf numFmtId="3" fontId="12" fillId="0" borderId="0" xfId="0" applyNumberFormat="1" applyFont="1" applyBorder="1" applyAlignment="1">
      <alignment horizontal="right"/>
    </xf>
    <xf numFmtId="3" fontId="11" fillId="0" borderId="0" xfId="9" applyNumberFormat="1" applyFont="1"/>
    <xf numFmtId="3" fontId="11" fillId="0" borderId="0" xfId="0" applyNumberFormat="1" applyFont="1" applyAlignment="1">
      <alignment horizontal="right"/>
    </xf>
    <xf numFmtId="3" fontId="10" fillId="0" borderId="0" xfId="9" applyNumberFormat="1" applyFont="1"/>
    <xf numFmtId="3" fontId="10" fillId="0" borderId="0" xfId="9" applyNumberFormat="1" applyFont="1" applyBorder="1"/>
    <xf numFmtId="164" fontId="10" fillId="0" borderId="0" xfId="9" applyNumberFormat="1" applyFont="1"/>
    <xf numFmtId="3" fontId="11" fillId="0" borderId="0" xfId="9" applyNumberFormat="1" applyFont="1" applyBorder="1"/>
    <xf numFmtId="164" fontId="11" fillId="0" borderId="0" xfId="9" applyNumberFormat="1" applyFont="1"/>
    <xf numFmtId="3" fontId="11" fillId="0" borderId="0" xfId="9" applyNumberFormat="1" applyFont="1" applyAlignment="1">
      <alignment horizontal="center"/>
    </xf>
    <xf numFmtId="3" fontId="11" fillId="0" borderId="0" xfId="9" applyNumberFormat="1" applyFont="1" applyAlignment="1">
      <alignment horizontal="right"/>
    </xf>
    <xf numFmtId="3" fontId="12" fillId="0" borderId="0" xfId="9" applyNumberFormat="1" applyFont="1" applyAlignment="1">
      <alignment horizontal="right"/>
    </xf>
    <xf numFmtId="3" fontId="11" fillId="0" borderId="0" xfId="6" applyNumberFormat="1" applyFont="1" applyAlignment="1">
      <alignment horizontal="right"/>
    </xf>
    <xf numFmtId="3" fontId="10" fillId="0" borderId="0" xfId="0" applyNumberFormat="1" applyFont="1"/>
    <xf numFmtId="164" fontId="10" fillId="0" borderId="0" xfId="0" applyNumberFormat="1" applyFont="1"/>
    <xf numFmtId="164" fontId="11" fillId="0" borderId="0" xfId="0" applyNumberFormat="1" applyFont="1"/>
    <xf numFmtId="1" fontId="13" fillId="0" borderId="0" xfId="0" applyNumberFormat="1" applyFont="1" applyAlignment="1">
      <alignment horizontal="right"/>
    </xf>
    <xf numFmtId="0" fontId="13" fillId="0" borderId="0" xfId="0" applyFont="1" applyBorder="1"/>
    <xf numFmtId="0" fontId="4" fillId="0" borderId="0" xfId="0" applyFont="1" applyFill="1" applyAlignment="1">
      <alignment horizontal="right"/>
    </xf>
    <xf numFmtId="0" fontId="10" fillId="0" borderId="0" xfId="9" applyFont="1" applyAlignment="1">
      <alignment horizontal="center"/>
    </xf>
    <xf numFmtId="0" fontId="10" fillId="0" borderId="0" xfId="9" applyFont="1" applyAlignment="1">
      <alignment horizontal="left"/>
    </xf>
    <xf numFmtId="0" fontId="11" fillId="0" borderId="0" xfId="9" applyFont="1"/>
    <xf numFmtId="0" fontId="10" fillId="0" borderId="0" xfId="9" applyFont="1" applyAlignment="1">
      <alignment horizontal="right"/>
    </xf>
    <xf numFmtId="0" fontId="11" fillId="0" borderId="0" xfId="9" applyFont="1" applyAlignment="1">
      <alignment horizontal="center"/>
    </xf>
    <xf numFmtId="0" fontId="10" fillId="0" borderId="0" xfId="9" applyFont="1"/>
    <xf numFmtId="3" fontId="27" fillId="0" borderId="0" xfId="3" applyNumberFormat="1"/>
    <xf numFmtId="164" fontId="3" fillId="0" borderId="0" xfId="10" applyNumberFormat="1" applyFont="1"/>
    <xf numFmtId="0" fontId="16" fillId="0" borderId="0" xfId="9" applyFont="1" applyAlignment="1">
      <alignment horizontal="right"/>
    </xf>
    <xf numFmtId="164" fontId="16" fillId="0" borderId="0" xfId="9" applyNumberFormat="1" applyFont="1" applyAlignment="1">
      <alignment horizontal="right"/>
    </xf>
    <xf numFmtId="0" fontId="14" fillId="0" borderId="0" xfId="7" applyFont="1" applyBorder="1"/>
    <xf numFmtId="0" fontId="14" fillId="0" borderId="0" xfId="9" applyFont="1" applyAlignment="1">
      <alignment horizontal="right"/>
    </xf>
    <xf numFmtId="164" fontId="18" fillId="0" borderId="0" xfId="10" applyNumberFormat="1" applyFont="1"/>
    <xf numFmtId="0" fontId="11" fillId="0" borderId="0" xfId="5" applyFont="1" applyAlignment="1">
      <alignment horizontal="center"/>
    </xf>
    <xf numFmtId="3" fontId="17" fillId="0" borderId="0" xfId="4" applyNumberFormat="1" applyFont="1"/>
    <xf numFmtId="3" fontId="27" fillId="0" borderId="0" xfId="4" applyNumberFormat="1"/>
    <xf numFmtId="3" fontId="18" fillId="0" borderId="0" xfId="4" applyNumberFormat="1" applyFont="1"/>
    <xf numFmtId="1" fontId="18" fillId="0" borderId="0" xfId="4" applyNumberFormat="1" applyFont="1"/>
    <xf numFmtId="0" fontId="10" fillId="0" borderId="0" xfId="5" applyFont="1" applyAlignment="1">
      <alignment horizontal="center"/>
    </xf>
    <xf numFmtId="164" fontId="2" fillId="0" borderId="0" xfId="10" applyNumberFormat="1" applyFont="1"/>
    <xf numFmtId="0" fontId="19" fillId="0" borderId="0" xfId="0" applyFont="1"/>
    <xf numFmtId="0" fontId="20" fillId="0" borderId="1" xfId="0" applyNumberFormat="1" applyFont="1" applyBorder="1" applyAlignment="1">
      <alignment horizontal="right"/>
    </xf>
    <xf numFmtId="3" fontId="20" fillId="0" borderId="2" xfId="0" applyNumberFormat="1" applyFont="1" applyBorder="1" applyAlignment="1">
      <alignment horizontal="right"/>
    </xf>
    <xf numFmtId="3" fontId="20" fillId="0" borderId="3" xfId="0" applyNumberFormat="1" applyFont="1" applyBorder="1" applyAlignment="1">
      <alignment horizontal="right"/>
    </xf>
    <xf numFmtId="0" fontId="20" fillId="0" borderId="2" xfId="0" applyNumberFormat="1" applyFont="1" applyBorder="1" applyAlignment="1">
      <alignment horizontal="right"/>
    </xf>
    <xf numFmtId="0" fontId="20" fillId="0" borderId="3" xfId="0" applyNumberFormat="1" applyFont="1" applyBorder="1" applyAlignment="1">
      <alignment horizontal="right"/>
    </xf>
    <xf numFmtId="0" fontId="21" fillId="0" borderId="2" xfId="0" applyNumberFormat="1" applyFont="1" applyBorder="1" applyAlignment="1">
      <alignment horizontal="right"/>
    </xf>
    <xf numFmtId="0" fontId="21" fillId="0" borderId="3" xfId="0" applyNumberFormat="1" applyFont="1" applyBorder="1" applyAlignment="1">
      <alignment horizontal="right"/>
    </xf>
    <xf numFmtId="0" fontId="22" fillId="0" borderId="0" xfId="0" applyNumberFormat="1" applyFont="1"/>
    <xf numFmtId="0" fontId="14" fillId="0" borderId="0" xfId="0" applyNumberFormat="1" applyFont="1" applyAlignment="1">
      <alignment horizontal="left"/>
    </xf>
    <xf numFmtId="0" fontId="20" fillId="0" borderId="4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3" fontId="20" fillId="0" borderId="5" xfId="0" applyNumberFormat="1" applyFont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0" fontId="20" fillId="0" borderId="5" xfId="0" applyNumberFormat="1" applyFont="1" applyBorder="1" applyAlignment="1">
      <alignment horizontal="right"/>
    </xf>
    <xf numFmtId="0" fontId="21" fillId="0" borderId="4" xfId="0" applyNumberFormat="1" applyFont="1" applyBorder="1" applyAlignment="1">
      <alignment horizontal="right"/>
    </xf>
    <xf numFmtId="0" fontId="21" fillId="0" borderId="5" xfId="0" applyNumberFormat="1" applyFont="1" applyBorder="1" applyAlignment="1">
      <alignment horizontal="right"/>
    </xf>
    <xf numFmtId="1" fontId="20" fillId="0" borderId="0" xfId="0" applyNumberFormat="1" applyFont="1" applyBorder="1" applyAlignment="1">
      <alignment horizontal="right"/>
    </xf>
    <xf numFmtId="1" fontId="20" fillId="0" borderId="5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20" fillId="0" borderId="0" xfId="0" applyNumberFormat="1" applyFont="1" applyAlignment="1">
      <alignment horizontal="left"/>
    </xf>
    <xf numFmtId="0" fontId="20" fillId="0" borderId="6" xfId="0" applyNumberFormat="1" applyFont="1" applyBorder="1" applyAlignment="1">
      <alignment horizontal="right"/>
    </xf>
    <xf numFmtId="1" fontId="20" fillId="0" borderId="7" xfId="0" applyNumberFormat="1" applyFont="1" applyBorder="1" applyAlignment="1">
      <alignment horizontal="right"/>
    </xf>
    <xf numFmtId="1" fontId="20" fillId="0" borderId="8" xfId="0" applyNumberFormat="1" applyFont="1" applyBorder="1" applyAlignment="1">
      <alignment horizontal="right"/>
    </xf>
    <xf numFmtId="0" fontId="20" fillId="0" borderId="7" xfId="0" applyNumberFormat="1" applyFont="1" applyBorder="1" applyAlignment="1">
      <alignment horizontal="right"/>
    </xf>
    <xf numFmtId="0" fontId="20" fillId="0" borderId="8" xfId="0" applyNumberFormat="1" applyFont="1" applyBorder="1" applyAlignment="1">
      <alignment horizontal="right"/>
    </xf>
    <xf numFmtId="0" fontId="21" fillId="0" borderId="7" xfId="0" applyFont="1" applyBorder="1" applyAlignment="1">
      <alignment horizontal="right"/>
    </xf>
    <xf numFmtId="0" fontId="21" fillId="0" borderId="8" xfId="0" applyFont="1" applyBorder="1" applyAlignment="1">
      <alignment horizontal="right"/>
    </xf>
    <xf numFmtId="3" fontId="19" fillId="0" borderId="1" xfId="0" applyNumberFormat="1" applyFont="1" applyBorder="1"/>
    <xf numFmtId="3" fontId="19" fillId="0" borderId="0" xfId="0" applyNumberFormat="1" applyFont="1" applyBorder="1"/>
    <xf numFmtId="3" fontId="19" fillId="0" borderId="5" xfId="0" applyNumberFormat="1" applyFont="1" applyBorder="1"/>
    <xf numFmtId="3" fontId="23" fillId="0" borderId="0" xfId="0" applyNumberFormat="1" applyFont="1"/>
    <xf numFmtId="3" fontId="23" fillId="0" borderId="0" xfId="0" applyNumberFormat="1" applyFont="1" applyBorder="1"/>
    <xf numFmtId="3" fontId="23" fillId="0" borderId="5" xfId="0" applyNumberFormat="1" applyFont="1" applyBorder="1"/>
    <xf numFmtId="0" fontId="19" fillId="0" borderId="5" xfId="0" applyFont="1" applyBorder="1"/>
    <xf numFmtId="3" fontId="21" fillId="0" borderId="0" xfId="0" applyNumberFormat="1" applyFont="1" applyAlignment="1">
      <alignment horizontal="left"/>
    </xf>
    <xf numFmtId="3" fontId="23" fillId="0" borderId="4" xfId="0" applyNumberFormat="1" applyFont="1" applyBorder="1"/>
    <xf numFmtId="164" fontId="23" fillId="0" borderId="5" xfId="0" applyNumberFormat="1" applyFont="1" applyBorder="1"/>
    <xf numFmtId="0" fontId="23" fillId="0" borderId="5" xfId="0" applyFont="1" applyBorder="1"/>
    <xf numFmtId="16" fontId="21" fillId="0" borderId="0" xfId="0" applyNumberFormat="1" applyFont="1" applyAlignment="1">
      <alignment horizontal="left"/>
    </xf>
    <xf numFmtId="3" fontId="21" fillId="0" borderId="0" xfId="0" applyNumberFormat="1" applyFont="1"/>
    <xf numFmtId="3" fontId="19" fillId="0" borderId="0" xfId="0" applyNumberFormat="1" applyFont="1"/>
    <xf numFmtId="0" fontId="23" fillId="0" borderId="0" xfId="0" applyFont="1"/>
    <xf numFmtId="3" fontId="23" fillId="0" borderId="6" xfId="0" applyNumberFormat="1" applyFont="1" applyBorder="1"/>
    <xf numFmtId="3" fontId="23" fillId="0" borderId="7" xfId="0" applyNumberFormat="1" applyFont="1" applyBorder="1"/>
    <xf numFmtId="3" fontId="23" fillId="0" borderId="8" xfId="0" applyNumberFormat="1" applyFont="1" applyBorder="1"/>
    <xf numFmtId="164" fontId="23" fillId="0" borderId="8" xfId="0" applyNumberFormat="1" applyFont="1" applyBorder="1"/>
    <xf numFmtId="164" fontId="23" fillId="0" borderId="0" xfId="0" applyNumberFormat="1" applyFont="1"/>
    <xf numFmtId="3" fontId="21" fillId="0" borderId="0" xfId="0" applyNumberFormat="1" applyFont="1" applyBorder="1"/>
    <xf numFmtId="164" fontId="21" fillId="0" borderId="0" xfId="0" applyNumberFormat="1" applyFont="1" applyBorder="1"/>
    <xf numFmtId="0" fontId="21" fillId="0" borderId="0" xfId="0" applyFont="1" applyAlignment="1">
      <alignment horizontal="left"/>
    </xf>
    <xf numFmtId="0" fontId="19" fillId="0" borderId="0" xfId="0" applyFont="1" applyBorder="1"/>
    <xf numFmtId="0" fontId="19" fillId="0" borderId="0" xfId="0" applyFont="1" applyAlignment="1">
      <alignment horizontal="left"/>
    </xf>
    <xf numFmtId="3" fontId="24" fillId="0" borderId="0" xfId="0" applyNumberFormat="1" applyFont="1"/>
    <xf numFmtId="3" fontId="1" fillId="0" borderId="0" xfId="4" applyNumberFormat="1" applyFont="1"/>
    <xf numFmtId="3" fontId="29" fillId="0" borderId="0" xfId="4" applyNumberFormat="1" applyFont="1"/>
    <xf numFmtId="0" fontId="11" fillId="0" borderId="0" xfId="0" applyFont="1" applyAlignment="1">
      <alignment horizontal="center"/>
    </xf>
    <xf numFmtId="0" fontId="11" fillId="0" borderId="0" xfId="5" applyFont="1"/>
    <xf numFmtId="0" fontId="31" fillId="0" borderId="0" xfId="5" applyFont="1" applyAlignment="1">
      <alignment horizontal="center"/>
    </xf>
    <xf numFmtId="0" fontId="30" fillId="0" borderId="0" xfId="0" applyFont="1" applyAlignment="1">
      <alignment horizontal="center"/>
    </xf>
    <xf numFmtId="3" fontId="11" fillId="0" borderId="0" xfId="5" applyNumberFormat="1" applyFont="1"/>
    <xf numFmtId="165" fontId="31" fillId="0" borderId="0" xfId="4" applyNumberFormat="1" applyFont="1" applyAlignment="1">
      <alignment horizontal="right"/>
    </xf>
    <xf numFmtId="165" fontId="20" fillId="0" borderId="0" xfId="4" applyNumberFormat="1" applyFont="1" applyAlignment="1">
      <alignment horizontal="right"/>
    </xf>
    <xf numFmtId="1" fontId="28" fillId="0" borderId="0" xfId="0" applyNumberFormat="1" applyFont="1" applyAlignment="1">
      <alignment horizontal="right"/>
    </xf>
    <xf numFmtId="1" fontId="28" fillId="0" borderId="0" xfId="0" applyNumberFormat="1" applyFont="1"/>
    <xf numFmtId="1" fontId="11" fillId="0" borderId="0" xfId="0" applyNumberFormat="1" applyFont="1" applyAlignment="1">
      <alignment horizontal="center"/>
    </xf>
    <xf numFmtId="1" fontId="31" fillId="0" borderId="0" xfId="4" applyNumberFormat="1" applyFont="1" applyAlignment="1">
      <alignment horizontal="right"/>
    </xf>
    <xf numFmtId="1" fontId="30" fillId="0" borderId="0" xfId="0" applyNumberFormat="1" applyFont="1"/>
    <xf numFmtId="1" fontId="1" fillId="0" borderId="0" xfId="4" applyNumberFormat="1" applyFont="1"/>
  </cellXfs>
  <cellStyles count="15">
    <cellStyle name="Normal" xfId="0" builtinId="0"/>
    <cellStyle name="Normal 2" xfId="1"/>
    <cellStyle name="Normal 3" xfId="2"/>
    <cellStyle name="Normal 4" xfId="3"/>
    <cellStyle name="Normal 4 2" xfId="4"/>
    <cellStyle name="Normal 5" xfId="5"/>
    <cellStyle name="Normal 6" xfId="13"/>
    <cellStyle name="Normal_Alla raser 2007" xfId="6"/>
    <cellStyle name="Normal_Reg2004-2005" xfId="7"/>
    <cellStyle name="Normal_Reg2006-2005" xfId="8"/>
    <cellStyle name="Normal_REG97" xfId="9"/>
    <cellStyle name="Procent" xfId="10" builtinId="5"/>
    <cellStyle name="Procent 2" xfId="14"/>
    <cellStyle name="Tusental (0)_REG1999" xfId="11"/>
    <cellStyle name="Valuta (0)_REG1999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syncHorizontal="1" syncRef="A1">
    <outlinePr summaryBelow="0" summaryRight="0"/>
  </sheetPr>
  <dimension ref="A1:Q87"/>
  <sheetViews>
    <sheetView tabSelected="1" workbookViewId="0">
      <selection activeCell="O26" sqref="O26"/>
    </sheetView>
  </sheetViews>
  <sheetFormatPr defaultColWidth="11.375" defaultRowHeight="12.75"/>
  <cols>
    <col min="1" max="1" width="9.875" style="122" customWidth="1"/>
    <col min="2" max="4" width="9.125" style="69" customWidth="1"/>
    <col min="5" max="5" width="9.125" style="121" customWidth="1"/>
    <col min="6" max="6" width="9.125" style="111" customWidth="1"/>
    <col min="7" max="11" width="9.125" style="69" customWidth="1"/>
    <col min="12" max="12" width="9.875" style="69" customWidth="1"/>
    <col min="13" max="13" width="10" style="69" customWidth="1"/>
    <col min="14" max="19" width="9.625" style="69" customWidth="1"/>
    <col min="20" max="16384" width="11.375" style="69"/>
  </cols>
  <sheetData>
    <row r="1" spans="1:17" ht="10.5" customHeight="1">
      <c r="A1" s="69"/>
      <c r="B1" s="70"/>
      <c r="C1" s="71"/>
      <c r="D1" s="71"/>
      <c r="E1" s="71"/>
      <c r="F1" s="72"/>
      <c r="G1" s="73"/>
      <c r="H1" s="73"/>
      <c r="I1" s="73"/>
      <c r="J1" s="73"/>
      <c r="K1" s="74"/>
      <c r="L1" s="75"/>
      <c r="M1" s="76"/>
      <c r="P1" s="77"/>
      <c r="Q1" s="77"/>
    </row>
    <row r="2" spans="1:17" ht="18.75">
      <c r="A2" s="78" t="s">
        <v>339</v>
      </c>
      <c r="B2" s="79" t="s">
        <v>340</v>
      </c>
      <c r="C2" s="80" t="s">
        <v>340</v>
      </c>
      <c r="D2" s="80" t="s">
        <v>340</v>
      </c>
      <c r="E2" s="80" t="s">
        <v>340</v>
      </c>
      <c r="F2" s="81" t="s">
        <v>340</v>
      </c>
      <c r="G2" s="79" t="s">
        <v>339</v>
      </c>
      <c r="H2" s="82" t="s">
        <v>339</v>
      </c>
      <c r="I2" s="82" t="s">
        <v>339</v>
      </c>
      <c r="J2" s="82" t="s">
        <v>339</v>
      </c>
      <c r="K2" s="83" t="s">
        <v>339</v>
      </c>
      <c r="L2" s="84" t="s">
        <v>341</v>
      </c>
      <c r="M2" s="85" t="s">
        <v>342</v>
      </c>
      <c r="P2" s="77"/>
      <c r="Q2" s="77"/>
    </row>
    <row r="3" spans="1:17" ht="18.75">
      <c r="A3" s="78"/>
      <c r="B3" s="79">
        <v>2007</v>
      </c>
      <c r="C3" s="86">
        <f>B3+1</f>
        <v>2008</v>
      </c>
      <c r="D3" s="86">
        <f>C3+1</f>
        <v>2009</v>
      </c>
      <c r="E3" s="86">
        <f>D3+1</f>
        <v>2010</v>
      </c>
      <c r="F3" s="87">
        <f>E3+1</f>
        <v>2011</v>
      </c>
      <c r="G3" s="82">
        <f>B3</f>
        <v>2007</v>
      </c>
      <c r="H3" s="82">
        <f>C3</f>
        <v>2008</v>
      </c>
      <c r="I3" s="82">
        <f>D3</f>
        <v>2009</v>
      </c>
      <c r="J3" s="82">
        <f>E3</f>
        <v>2010</v>
      </c>
      <c r="K3" s="83">
        <f>F3</f>
        <v>2011</v>
      </c>
      <c r="L3" s="88" t="s">
        <v>356</v>
      </c>
      <c r="M3" s="89" t="s">
        <v>356</v>
      </c>
      <c r="P3" s="77"/>
      <c r="Q3" s="77"/>
    </row>
    <row r="4" spans="1:17" ht="9.75" customHeight="1" thickBot="1">
      <c r="A4" s="90"/>
      <c r="B4" s="91"/>
      <c r="C4" s="92"/>
      <c r="D4" s="92"/>
      <c r="E4" s="92"/>
      <c r="F4" s="93"/>
      <c r="G4" s="94"/>
      <c r="H4" s="94"/>
      <c r="I4" s="94"/>
      <c r="J4" s="94"/>
      <c r="K4" s="95"/>
      <c r="L4" s="96"/>
      <c r="M4" s="97"/>
      <c r="P4" s="77"/>
    </row>
    <row r="5" spans="1:17" ht="15" customHeight="1">
      <c r="A5" s="90"/>
      <c r="B5" s="98"/>
      <c r="C5" s="99"/>
      <c r="D5" s="99"/>
      <c r="E5" s="99"/>
      <c r="F5" s="100"/>
      <c r="G5" s="101"/>
      <c r="H5" s="101"/>
      <c r="I5" s="101"/>
      <c r="J5" s="102"/>
      <c r="K5" s="103"/>
      <c r="M5" s="104"/>
    </row>
    <row r="6" spans="1:17" ht="15" customHeight="1">
      <c r="A6" s="105" t="s">
        <v>343</v>
      </c>
      <c r="B6" s="106">
        <v>4330</v>
      </c>
      <c r="C6" s="102">
        <v>4507</v>
      </c>
      <c r="D6" s="102">
        <v>4253</v>
      </c>
      <c r="E6" s="102">
        <v>4001</v>
      </c>
      <c r="F6" s="103">
        <v>3579</v>
      </c>
      <c r="G6" s="102">
        <f>B6</f>
        <v>4330</v>
      </c>
      <c r="H6" s="102">
        <f>C6</f>
        <v>4507</v>
      </c>
      <c r="I6" s="102">
        <f>D6</f>
        <v>4253</v>
      </c>
      <c r="J6" s="102">
        <f>E6</f>
        <v>4001</v>
      </c>
      <c r="K6" s="103">
        <f>F6</f>
        <v>3579</v>
      </c>
      <c r="L6" s="101">
        <f>F6-E6</f>
        <v>-422</v>
      </c>
      <c r="M6" s="107">
        <f>L6/E6</f>
        <v>-0.10547363159210198</v>
      </c>
      <c r="N6" s="123"/>
    </row>
    <row r="7" spans="1:17" ht="15" customHeight="1">
      <c r="A7" s="105"/>
      <c r="B7" s="106"/>
      <c r="C7" s="102"/>
      <c r="D7" s="102"/>
      <c r="E7" s="102"/>
      <c r="F7" s="103"/>
      <c r="G7" s="102"/>
      <c r="H7" s="102"/>
      <c r="I7" s="102"/>
      <c r="J7" s="102"/>
      <c r="K7" s="103"/>
      <c r="L7" s="101"/>
      <c r="M7" s="107"/>
      <c r="N7"/>
    </row>
    <row r="8" spans="1:17" ht="15" customHeight="1">
      <c r="A8" s="105" t="s">
        <v>344</v>
      </c>
      <c r="B8" s="106">
        <v>7980</v>
      </c>
      <c r="C8" s="102">
        <v>8738</v>
      </c>
      <c r="D8" s="102">
        <v>7830</v>
      </c>
      <c r="E8" s="102">
        <v>7561</v>
      </c>
      <c r="F8" s="103">
        <v>6978</v>
      </c>
      <c r="G8" s="102">
        <f>B8-B6</f>
        <v>3650</v>
      </c>
      <c r="H8" s="102">
        <f>C8-C6</f>
        <v>4231</v>
      </c>
      <c r="I8" s="102">
        <f>D8-D6</f>
        <v>3577</v>
      </c>
      <c r="J8" s="102">
        <f>E8-E6</f>
        <v>3560</v>
      </c>
      <c r="K8" s="103">
        <f>F8-F6</f>
        <v>3399</v>
      </c>
      <c r="L8" s="101">
        <f>F8-E8</f>
        <v>-583</v>
      </c>
      <c r="M8" s="107">
        <f>L8/E8</f>
        <v>-7.7106202883216513E-2</v>
      </c>
      <c r="N8" s="123"/>
    </row>
    <row r="9" spans="1:17" ht="15" customHeight="1">
      <c r="A9" s="105"/>
      <c r="B9" s="106"/>
      <c r="C9" s="102"/>
      <c r="D9" s="102"/>
      <c r="E9" s="102"/>
      <c r="F9" s="103"/>
      <c r="G9" s="102"/>
      <c r="H9" s="102"/>
      <c r="I9" s="102"/>
      <c r="J9" s="102"/>
      <c r="K9" s="103"/>
      <c r="L9" s="101"/>
      <c r="M9" s="108"/>
      <c r="N9"/>
    </row>
    <row r="10" spans="1:17" ht="15" customHeight="1">
      <c r="A10" s="105" t="s">
        <v>345</v>
      </c>
      <c r="B10" s="106">
        <v>13516</v>
      </c>
      <c r="C10" s="102">
        <v>13608</v>
      </c>
      <c r="D10" s="102">
        <v>12839</v>
      </c>
      <c r="E10" s="102">
        <v>13027</v>
      </c>
      <c r="F10" s="103">
        <v>11443</v>
      </c>
      <c r="G10" s="102">
        <f>B10-B8</f>
        <v>5536</v>
      </c>
      <c r="H10" s="102">
        <f>C10-C8</f>
        <v>4870</v>
      </c>
      <c r="I10" s="102">
        <f>D10-D8</f>
        <v>5009</v>
      </c>
      <c r="J10" s="102">
        <f>E10-E8</f>
        <v>5466</v>
      </c>
      <c r="K10" s="103">
        <f>F10-F8</f>
        <v>4465</v>
      </c>
      <c r="L10" s="101">
        <f>F10-E10</f>
        <v>-1584</v>
      </c>
      <c r="M10" s="107">
        <f>L10/E10</f>
        <v>-0.12159361326475782</v>
      </c>
      <c r="N10" s="123"/>
    </row>
    <row r="11" spans="1:17" ht="15" customHeight="1">
      <c r="A11" s="105"/>
      <c r="B11" s="106"/>
      <c r="C11" s="102"/>
      <c r="D11" s="102"/>
      <c r="E11" s="102"/>
      <c r="F11" s="103"/>
      <c r="G11" s="102"/>
      <c r="H11" s="102"/>
      <c r="I11" s="102"/>
      <c r="J11" s="102"/>
      <c r="K11" s="103"/>
      <c r="L11" s="101"/>
      <c r="M11" s="107"/>
    </row>
    <row r="12" spans="1:17" ht="15" customHeight="1">
      <c r="A12" s="105" t="s">
        <v>346</v>
      </c>
      <c r="B12" s="106">
        <v>20153</v>
      </c>
      <c r="C12" s="102">
        <v>21224</v>
      </c>
      <c r="D12" s="102">
        <v>19100</v>
      </c>
      <c r="E12" s="102">
        <v>18702</v>
      </c>
      <c r="F12" s="103">
        <v>16796</v>
      </c>
      <c r="G12" s="102">
        <f>B12-B10</f>
        <v>6637</v>
      </c>
      <c r="H12" s="102">
        <f>C12-C10</f>
        <v>7616</v>
      </c>
      <c r="I12" s="102">
        <f>D12-D10</f>
        <v>6261</v>
      </c>
      <c r="J12" s="102">
        <f>E12-E10</f>
        <v>5675</v>
      </c>
      <c r="K12" s="103">
        <f>F12-F10</f>
        <v>5353</v>
      </c>
      <c r="L12" s="101">
        <f>F12-E12</f>
        <v>-1906</v>
      </c>
      <c r="M12" s="107">
        <f>L12/E12</f>
        <v>-0.10191423377178911</v>
      </c>
      <c r="N12" s="111"/>
    </row>
    <row r="13" spans="1:17" ht="15" customHeight="1">
      <c r="A13" s="109"/>
      <c r="B13" s="106"/>
      <c r="C13" s="102"/>
      <c r="D13" s="102"/>
      <c r="E13" s="102"/>
      <c r="F13" s="103"/>
      <c r="G13" s="102"/>
      <c r="H13" s="102"/>
      <c r="I13" s="102"/>
      <c r="J13" s="102"/>
      <c r="K13" s="103"/>
      <c r="L13" s="101"/>
      <c r="M13" s="108"/>
    </row>
    <row r="14" spans="1:17" ht="15" customHeight="1">
      <c r="A14" s="105" t="s">
        <v>347</v>
      </c>
      <c r="B14" s="106">
        <v>27207</v>
      </c>
      <c r="C14" s="102">
        <v>28105</v>
      </c>
      <c r="D14" s="102">
        <v>25466</v>
      </c>
      <c r="E14" s="102">
        <v>25246</v>
      </c>
      <c r="F14" s="103">
        <f>24554-227</f>
        <v>24327</v>
      </c>
      <c r="G14" s="102">
        <f>B14-B12</f>
        <v>7054</v>
      </c>
      <c r="H14" s="102">
        <f>C14-C12</f>
        <v>6881</v>
      </c>
      <c r="I14" s="102">
        <f>D14-D12</f>
        <v>6366</v>
      </c>
      <c r="J14" s="102">
        <f>E14-E12</f>
        <v>6544</v>
      </c>
      <c r="K14" s="103">
        <f>F14-F12</f>
        <v>7531</v>
      </c>
      <c r="L14" s="101">
        <f>F14-E14</f>
        <v>-919</v>
      </c>
      <c r="M14" s="107">
        <f>L14/E14</f>
        <v>-3.6401806226728985E-2</v>
      </c>
    </row>
    <row r="15" spans="1:17" ht="15" customHeight="1">
      <c r="A15" s="105"/>
      <c r="B15" s="106"/>
      <c r="C15" s="102"/>
      <c r="D15" s="102"/>
      <c r="E15" s="102"/>
      <c r="F15" s="103"/>
      <c r="G15" s="102"/>
      <c r="H15" s="102"/>
      <c r="I15" s="102"/>
      <c r="J15" s="102"/>
      <c r="K15" s="103"/>
      <c r="L15" s="101"/>
      <c r="M15" s="108"/>
    </row>
    <row r="16" spans="1:17" ht="15" customHeight="1">
      <c r="A16" s="105" t="s">
        <v>348</v>
      </c>
      <c r="B16" s="106">
        <v>34042</v>
      </c>
      <c r="C16" s="102">
        <v>35049</v>
      </c>
      <c r="D16" s="102">
        <v>31780</v>
      </c>
      <c r="E16" s="102">
        <v>31913</v>
      </c>
      <c r="F16" s="103">
        <f>30562-227</f>
        <v>30335</v>
      </c>
      <c r="G16" s="102">
        <f>B16-B14</f>
        <v>6835</v>
      </c>
      <c r="H16" s="102">
        <f>C16-C14</f>
        <v>6944</v>
      </c>
      <c r="I16" s="102">
        <f>D16-D14</f>
        <v>6314</v>
      </c>
      <c r="J16" s="102">
        <f>E16-E14</f>
        <v>6667</v>
      </c>
      <c r="K16" s="103">
        <f>F16-F14</f>
        <v>6008</v>
      </c>
      <c r="L16" s="101">
        <f>F16-E16</f>
        <v>-1578</v>
      </c>
      <c r="M16" s="107">
        <f>L16/E16</f>
        <v>-4.9446933851408519E-2</v>
      </c>
    </row>
    <row r="17" spans="1:17" ht="15" customHeight="1">
      <c r="A17" s="105"/>
      <c r="B17" s="106"/>
      <c r="C17" s="102"/>
      <c r="D17" s="102"/>
      <c r="E17" s="102"/>
      <c r="F17" s="103"/>
      <c r="G17" s="102"/>
      <c r="H17" s="102"/>
      <c r="I17" s="102"/>
      <c r="J17" s="102"/>
      <c r="K17" s="103"/>
      <c r="L17" s="101"/>
      <c r="M17" s="107"/>
    </row>
    <row r="18" spans="1:17" ht="15" customHeight="1">
      <c r="A18" s="105" t="s">
        <v>349</v>
      </c>
      <c r="B18" s="106">
        <v>40219</v>
      </c>
      <c r="C18" s="102">
        <v>40161</v>
      </c>
      <c r="D18" s="102">
        <v>37839</v>
      </c>
      <c r="E18" s="102">
        <v>38379</v>
      </c>
      <c r="F18" s="103">
        <f>35541-227</f>
        <v>35314</v>
      </c>
      <c r="G18" s="102">
        <f>B18-B16</f>
        <v>6177</v>
      </c>
      <c r="H18" s="102">
        <f>C18-C16</f>
        <v>5112</v>
      </c>
      <c r="I18" s="102">
        <f>D18-D16</f>
        <v>6059</v>
      </c>
      <c r="J18" s="102">
        <f>E18-E16</f>
        <v>6466</v>
      </c>
      <c r="K18" s="103">
        <f>F18-F16</f>
        <v>4979</v>
      </c>
      <c r="L18" s="101">
        <f>F18-E18</f>
        <v>-3065</v>
      </c>
      <c r="M18" s="107">
        <f>L18/E18</f>
        <v>-7.9861382526902738E-2</v>
      </c>
    </row>
    <row r="19" spans="1:17" ht="15" customHeight="1">
      <c r="A19" s="105"/>
      <c r="B19" s="106"/>
      <c r="C19" s="102"/>
      <c r="D19" s="102"/>
      <c r="E19" s="102"/>
      <c r="F19" s="103"/>
      <c r="G19" s="102"/>
      <c r="H19" s="102"/>
      <c r="I19" s="102"/>
      <c r="J19" s="102"/>
      <c r="K19" s="103"/>
      <c r="L19" s="101"/>
      <c r="M19" s="107"/>
    </row>
    <row r="20" spans="1:17" ht="15" customHeight="1">
      <c r="A20" s="105" t="s">
        <v>350</v>
      </c>
      <c r="B20" s="106">
        <v>45330</v>
      </c>
      <c r="C20" s="102">
        <v>45310</v>
      </c>
      <c r="D20" s="102">
        <v>42525</v>
      </c>
      <c r="E20" s="102">
        <v>43417</v>
      </c>
      <c r="F20" s="103">
        <f>40080-227</f>
        <v>39853</v>
      </c>
      <c r="G20" s="102">
        <f>B20-B18</f>
        <v>5111</v>
      </c>
      <c r="H20" s="102">
        <f>C20-C18</f>
        <v>5149</v>
      </c>
      <c r="I20" s="102">
        <f>D20-D18</f>
        <v>4686</v>
      </c>
      <c r="J20" s="102">
        <f>E20-E18</f>
        <v>5038</v>
      </c>
      <c r="K20" s="103">
        <f>F20-F18</f>
        <v>4539</v>
      </c>
      <c r="L20" s="101">
        <f>F20-E20</f>
        <v>-3564</v>
      </c>
      <c r="M20" s="107">
        <f>L20/E20</f>
        <v>-8.2087661515074739E-2</v>
      </c>
      <c r="P20" s="101"/>
    </row>
    <row r="21" spans="1:17" ht="15" customHeight="1">
      <c r="A21" s="105"/>
      <c r="B21" s="106"/>
      <c r="C21" s="102"/>
      <c r="D21" s="102"/>
      <c r="E21" s="102"/>
      <c r="F21" s="103"/>
      <c r="G21" s="102"/>
      <c r="H21" s="102"/>
      <c r="I21" s="102"/>
      <c r="J21" s="102"/>
      <c r="K21" s="103"/>
      <c r="L21" s="101"/>
      <c r="M21" s="108"/>
    </row>
    <row r="22" spans="1:17" ht="15" customHeight="1">
      <c r="A22" s="105" t="s">
        <v>351</v>
      </c>
      <c r="B22" s="106">
        <v>49164</v>
      </c>
      <c r="C22" s="102">
        <v>49518</v>
      </c>
      <c r="D22" s="102">
        <v>46222</v>
      </c>
      <c r="E22" s="102">
        <v>47111</v>
      </c>
      <c r="F22" s="103">
        <f>43167-227</f>
        <v>42940</v>
      </c>
      <c r="G22" s="102">
        <f>B22-B20</f>
        <v>3834</v>
      </c>
      <c r="H22" s="102">
        <f>C22-C20</f>
        <v>4208</v>
      </c>
      <c r="I22" s="102">
        <f>D22-D20</f>
        <v>3697</v>
      </c>
      <c r="J22" s="102">
        <f>E22-E20</f>
        <v>3694</v>
      </c>
      <c r="K22" s="103">
        <f>F22-F20</f>
        <v>3087</v>
      </c>
      <c r="L22" s="101">
        <f>F22-E22</f>
        <v>-4171</v>
      </c>
      <c r="M22" s="107">
        <f>L22/E22</f>
        <v>-8.8535586168835306E-2</v>
      </c>
    </row>
    <row r="23" spans="1:17" ht="15" customHeight="1">
      <c r="A23" s="105"/>
      <c r="B23" s="106"/>
      <c r="C23" s="102"/>
      <c r="D23" s="102"/>
      <c r="E23" s="102"/>
      <c r="F23" s="103"/>
      <c r="G23" s="102"/>
      <c r="H23" s="102"/>
      <c r="I23" s="102"/>
      <c r="J23" s="102"/>
      <c r="K23" s="103"/>
      <c r="L23" s="110"/>
      <c r="M23" s="108"/>
    </row>
    <row r="24" spans="1:17" ht="15" customHeight="1">
      <c r="A24" s="105" t="s">
        <v>352</v>
      </c>
      <c r="B24" s="106">
        <v>53694</v>
      </c>
      <c r="C24" s="102">
        <v>53558</v>
      </c>
      <c r="D24" s="102">
        <v>50422</v>
      </c>
      <c r="E24" s="102">
        <v>50756</v>
      </c>
      <c r="F24" s="103">
        <f>46778-227</f>
        <v>46551</v>
      </c>
      <c r="G24" s="102">
        <f>B24-B22</f>
        <v>4530</v>
      </c>
      <c r="H24" s="102">
        <f>C24-C22</f>
        <v>4040</v>
      </c>
      <c r="I24" s="102">
        <f>D24-D22</f>
        <v>4200</v>
      </c>
      <c r="J24" s="102">
        <f>E24-E22</f>
        <v>3645</v>
      </c>
      <c r="K24" s="103">
        <f>F24-F22</f>
        <v>3611</v>
      </c>
      <c r="L24" s="101">
        <f>F24-E24</f>
        <v>-4205</v>
      </c>
      <c r="M24" s="107">
        <f>L24/E24</f>
        <v>-8.2847348096776741E-2</v>
      </c>
    </row>
    <row r="25" spans="1:17" ht="15" customHeight="1">
      <c r="A25" s="105"/>
      <c r="B25" s="106"/>
      <c r="C25" s="102"/>
      <c r="D25" s="102"/>
      <c r="E25" s="102"/>
      <c r="F25" s="103"/>
      <c r="G25" s="102"/>
      <c r="H25" s="102"/>
      <c r="I25" s="102"/>
      <c r="J25" s="102"/>
      <c r="K25" s="103"/>
      <c r="L25" s="101"/>
      <c r="M25" s="108"/>
    </row>
    <row r="26" spans="1:17" ht="15" customHeight="1">
      <c r="A26" s="105" t="s">
        <v>353</v>
      </c>
      <c r="B26" s="106">
        <v>57952</v>
      </c>
      <c r="C26" s="102">
        <v>56875</v>
      </c>
      <c r="D26" s="102">
        <v>54421</v>
      </c>
      <c r="E26" s="102">
        <v>54285</v>
      </c>
      <c r="F26" s="103">
        <f>50396-227</f>
        <v>50169</v>
      </c>
      <c r="G26" s="102">
        <f>B26-B24</f>
        <v>4258</v>
      </c>
      <c r="H26" s="102">
        <f>C26-C24</f>
        <v>3317</v>
      </c>
      <c r="I26" s="102">
        <f>D26-D24</f>
        <v>3999</v>
      </c>
      <c r="J26" s="102">
        <f>E26-E24</f>
        <v>3529</v>
      </c>
      <c r="K26" s="103">
        <f>F26-F24</f>
        <v>3618</v>
      </c>
      <c r="L26" s="101">
        <f>F26-E26</f>
        <v>-4116</v>
      </c>
      <c r="M26" s="107">
        <f>L26/E26</f>
        <v>-7.582205029013539E-2</v>
      </c>
      <c r="N26" s="111"/>
      <c r="O26" s="111"/>
      <c r="P26" s="111"/>
      <c r="Q26" s="111"/>
    </row>
    <row r="27" spans="1:17" ht="15" customHeight="1">
      <c r="A27" s="105"/>
      <c r="B27" s="106"/>
      <c r="C27" s="102"/>
      <c r="D27" s="102"/>
      <c r="E27" s="102"/>
      <c r="F27" s="103"/>
      <c r="G27" s="102"/>
      <c r="H27" s="102"/>
      <c r="I27" s="102"/>
      <c r="J27" s="102"/>
      <c r="K27" s="103"/>
      <c r="L27" s="101"/>
      <c r="M27" s="108"/>
    </row>
    <row r="28" spans="1:17" ht="15" customHeight="1">
      <c r="A28" s="105" t="s">
        <v>354</v>
      </c>
      <c r="B28" s="106">
        <f>61820-B30</f>
        <v>61083</v>
      </c>
      <c r="C28" s="102">
        <f>61014-C30-10</f>
        <v>60215</v>
      </c>
      <c r="D28" s="102">
        <f>58712-798</f>
        <v>57914</v>
      </c>
      <c r="E28" s="102">
        <v>57247</v>
      </c>
      <c r="F28" s="103">
        <v>53134</v>
      </c>
      <c r="G28" s="102">
        <f>B28-B26</f>
        <v>3131</v>
      </c>
      <c r="H28" s="102">
        <f>C28-C26</f>
        <v>3340</v>
      </c>
      <c r="I28" s="102">
        <f>D28-D26</f>
        <v>3493</v>
      </c>
      <c r="J28" s="102">
        <f>E28-E26</f>
        <v>2962</v>
      </c>
      <c r="K28" s="103">
        <f>F28-F26</f>
        <v>2965</v>
      </c>
      <c r="L28" s="101">
        <f>F28-E28</f>
        <v>-4113</v>
      </c>
      <c r="M28" s="107">
        <f>L28/E28</f>
        <v>-7.1846559645046895E-2</v>
      </c>
    </row>
    <row r="29" spans="1:17" ht="15" customHeight="1">
      <c r="A29" s="105"/>
      <c r="B29" s="106"/>
      <c r="C29" s="102"/>
      <c r="D29" s="102"/>
      <c r="E29" s="102"/>
      <c r="F29" s="103"/>
      <c r="G29" s="102"/>
      <c r="H29" s="102"/>
      <c r="I29" s="102"/>
      <c r="J29" s="102"/>
      <c r="K29" s="103"/>
      <c r="L29" s="112"/>
      <c r="M29" s="108"/>
    </row>
    <row r="30" spans="1:17" ht="15" customHeight="1" thickBot="1">
      <c r="A30" s="105" t="s">
        <v>355</v>
      </c>
      <c r="B30" s="113">
        <v>737</v>
      </c>
      <c r="C30" s="114">
        <v>789</v>
      </c>
      <c r="D30" s="114">
        <v>798</v>
      </c>
      <c r="E30" s="114">
        <v>653</v>
      </c>
      <c r="F30" s="115">
        <v>774</v>
      </c>
      <c r="G30" s="114">
        <f>B30</f>
        <v>737</v>
      </c>
      <c r="H30" s="114">
        <f>C30</f>
        <v>789</v>
      </c>
      <c r="I30" s="114">
        <f>D30</f>
        <v>798</v>
      </c>
      <c r="J30" s="114">
        <f>E30</f>
        <v>653</v>
      </c>
      <c r="K30" s="115">
        <f>F30</f>
        <v>774</v>
      </c>
      <c r="L30" s="113">
        <f>F30-E30</f>
        <v>121</v>
      </c>
      <c r="M30" s="116">
        <f>L30/E30</f>
        <v>0.18529862174578868</v>
      </c>
    </row>
    <row r="31" spans="1:17" ht="15" customHeight="1">
      <c r="A31" s="105"/>
      <c r="B31" s="102"/>
      <c r="C31" s="102"/>
      <c r="D31" s="102"/>
      <c r="E31" s="102"/>
      <c r="F31" s="102"/>
      <c r="G31" s="101"/>
      <c r="H31" s="101"/>
      <c r="I31" s="101"/>
      <c r="J31" s="102"/>
      <c r="K31" s="102"/>
      <c r="L31" s="101"/>
      <c r="M31" s="117"/>
    </row>
    <row r="32" spans="1:17" ht="15" customHeight="1">
      <c r="A32" s="105" t="s">
        <v>0</v>
      </c>
      <c r="B32" s="118">
        <f>B28+B30</f>
        <v>61820</v>
      </c>
      <c r="C32" s="118">
        <f>C28+C30</f>
        <v>61004</v>
      </c>
      <c r="D32" s="118">
        <f>D28+D30</f>
        <v>58712</v>
      </c>
      <c r="E32" s="118">
        <f>E28+E30</f>
        <v>57900</v>
      </c>
      <c r="F32" s="118">
        <f>F28+F30</f>
        <v>53908</v>
      </c>
      <c r="G32" s="110">
        <f>SUM(G6:G31)</f>
        <v>61820</v>
      </c>
      <c r="H32" s="110">
        <f>SUM(H6:H31)</f>
        <v>61004</v>
      </c>
      <c r="I32" s="110">
        <f>SUM(I6:I31)</f>
        <v>58712</v>
      </c>
      <c r="J32" s="110">
        <f>SUM(J6:J31)</f>
        <v>57900</v>
      </c>
      <c r="K32" s="118">
        <f>SUM(K6:K31)</f>
        <v>53908</v>
      </c>
      <c r="L32" s="110">
        <f>K32-E32</f>
        <v>-3992</v>
      </c>
      <c r="M32" s="119">
        <f>L32/E32</f>
        <v>-6.8946459412780658E-2</v>
      </c>
    </row>
    <row r="33" spans="1:16" ht="15" customHeight="1">
      <c r="A33" s="120"/>
      <c r="E33" s="102"/>
      <c r="F33" s="101"/>
      <c r="G33" s="101"/>
      <c r="L33" s="101"/>
      <c r="M33" s="101"/>
      <c r="N33" s="101"/>
      <c r="O33" s="112"/>
    </row>
    <row r="34" spans="1:16" ht="15" customHeight="1">
      <c r="A34" s="120"/>
      <c r="E34" s="102"/>
      <c r="F34" s="101"/>
      <c r="G34" s="111"/>
      <c r="H34" s="111"/>
      <c r="I34" s="111"/>
      <c r="J34" s="111"/>
      <c r="L34" s="101"/>
      <c r="M34" s="101"/>
      <c r="N34" s="101"/>
      <c r="O34" s="112"/>
    </row>
    <row r="35" spans="1:16" ht="15" customHeight="1">
      <c r="A35" s="120"/>
      <c r="E35" s="102"/>
      <c r="F35" s="101"/>
      <c r="G35" s="111"/>
      <c r="H35" s="111"/>
      <c r="I35" s="111"/>
      <c r="J35" s="111"/>
      <c r="K35" s="111"/>
      <c r="L35" s="101"/>
      <c r="M35" s="101"/>
      <c r="N35" s="101"/>
    </row>
    <row r="36" spans="1:16" ht="15.75">
      <c r="A36" s="120"/>
      <c r="E36" s="102"/>
      <c r="F36" s="101"/>
      <c r="G36" s="101"/>
      <c r="M36" s="111"/>
      <c r="N36" s="111"/>
      <c r="O36" s="111"/>
    </row>
    <row r="37" spans="1:16" ht="15.75">
      <c r="A37" s="120"/>
      <c r="E37" s="102"/>
      <c r="F37" s="101"/>
      <c r="G37" s="101"/>
      <c r="M37" s="111"/>
      <c r="N37" s="111"/>
      <c r="O37" s="111"/>
    </row>
    <row r="38" spans="1:16" ht="15.75">
      <c r="A38" s="120"/>
      <c r="G38" s="101"/>
      <c r="H38" s="101"/>
      <c r="O38" s="111"/>
      <c r="P38" s="111"/>
    </row>
    <row r="39" spans="1:16" ht="15.75">
      <c r="A39" s="120"/>
      <c r="G39" s="111"/>
      <c r="H39" s="111"/>
    </row>
    <row r="40" spans="1:16">
      <c r="G40" s="111"/>
      <c r="H40" s="111"/>
    </row>
    <row r="41" spans="1:16">
      <c r="G41" s="111"/>
      <c r="H41" s="111"/>
    </row>
    <row r="42" spans="1:16">
      <c r="G42" s="111"/>
      <c r="H42" s="111"/>
    </row>
    <row r="43" spans="1:16">
      <c r="G43" s="111"/>
      <c r="H43" s="111"/>
    </row>
    <row r="44" spans="1:16">
      <c r="G44" s="111"/>
      <c r="H44" s="111"/>
    </row>
    <row r="45" spans="1:16">
      <c r="G45" s="111"/>
      <c r="H45" s="111"/>
    </row>
    <row r="46" spans="1:16">
      <c r="G46" s="111"/>
      <c r="H46" s="111"/>
    </row>
    <row r="47" spans="1:16">
      <c r="G47" s="111"/>
      <c r="H47" s="111"/>
    </row>
    <row r="48" spans="1:16">
      <c r="G48" s="111"/>
      <c r="H48" s="111"/>
    </row>
    <row r="49" spans="7:8">
      <c r="G49" s="111"/>
      <c r="H49" s="111"/>
    </row>
    <row r="50" spans="7:8">
      <c r="G50" s="111"/>
      <c r="H50" s="111"/>
    </row>
    <row r="51" spans="7:8">
      <c r="G51" s="111"/>
      <c r="H51" s="111"/>
    </row>
    <row r="52" spans="7:8">
      <c r="G52" s="111"/>
      <c r="H52" s="111"/>
    </row>
    <row r="53" spans="7:8">
      <c r="G53" s="111"/>
      <c r="H53" s="111"/>
    </row>
    <row r="54" spans="7:8">
      <c r="G54" s="111"/>
      <c r="H54" s="111"/>
    </row>
    <row r="55" spans="7:8">
      <c r="G55" s="111"/>
      <c r="H55" s="111"/>
    </row>
    <row r="56" spans="7:8">
      <c r="G56" s="111"/>
      <c r="H56" s="111"/>
    </row>
    <row r="57" spans="7:8">
      <c r="G57" s="111"/>
      <c r="H57" s="111"/>
    </row>
    <row r="58" spans="7:8">
      <c r="G58" s="111"/>
      <c r="H58" s="111"/>
    </row>
    <row r="59" spans="7:8">
      <c r="G59" s="111"/>
      <c r="H59" s="111"/>
    </row>
    <row r="60" spans="7:8">
      <c r="G60" s="111"/>
      <c r="H60" s="111"/>
    </row>
    <row r="61" spans="7:8">
      <c r="G61" s="111"/>
      <c r="H61" s="111"/>
    </row>
    <row r="62" spans="7:8">
      <c r="G62" s="111"/>
      <c r="H62" s="111"/>
    </row>
    <row r="63" spans="7:8">
      <c r="G63" s="111"/>
      <c r="H63" s="111"/>
    </row>
    <row r="64" spans="7:8">
      <c r="G64" s="111"/>
      <c r="H64" s="111"/>
    </row>
    <row r="65" spans="7:8">
      <c r="G65" s="111"/>
      <c r="H65" s="111"/>
    </row>
    <row r="66" spans="7:8">
      <c r="G66" s="111"/>
      <c r="H66" s="111"/>
    </row>
    <row r="67" spans="7:8">
      <c r="G67" s="111"/>
      <c r="H67" s="111"/>
    </row>
    <row r="68" spans="7:8">
      <c r="G68" s="111"/>
      <c r="H68" s="111"/>
    </row>
    <row r="69" spans="7:8">
      <c r="G69" s="111"/>
      <c r="H69" s="111"/>
    </row>
    <row r="70" spans="7:8">
      <c r="G70" s="111"/>
      <c r="H70" s="111"/>
    </row>
    <row r="71" spans="7:8">
      <c r="G71" s="111"/>
      <c r="H71" s="111"/>
    </row>
    <row r="72" spans="7:8">
      <c r="G72" s="111"/>
      <c r="H72" s="111"/>
    </row>
    <row r="73" spans="7:8">
      <c r="G73" s="111"/>
      <c r="H73" s="111"/>
    </row>
    <row r="74" spans="7:8">
      <c r="G74" s="111"/>
      <c r="H74" s="111"/>
    </row>
    <row r="75" spans="7:8">
      <c r="G75" s="111"/>
      <c r="H75" s="111"/>
    </row>
    <row r="76" spans="7:8">
      <c r="G76" s="111"/>
      <c r="H76" s="111"/>
    </row>
    <row r="77" spans="7:8">
      <c r="G77" s="111"/>
      <c r="H77" s="111"/>
    </row>
    <row r="78" spans="7:8">
      <c r="G78" s="111"/>
      <c r="H78" s="111"/>
    </row>
    <row r="79" spans="7:8">
      <c r="G79" s="111"/>
      <c r="H79" s="111"/>
    </row>
    <row r="80" spans="7:8">
      <c r="G80" s="111"/>
      <c r="H80" s="111"/>
    </row>
    <row r="81" spans="7:8">
      <c r="G81" s="111"/>
      <c r="H81" s="111"/>
    </row>
    <row r="82" spans="7:8">
      <c r="G82" s="111"/>
      <c r="H82" s="111"/>
    </row>
    <row r="83" spans="7:8">
      <c r="G83" s="111"/>
      <c r="H83" s="111"/>
    </row>
    <row r="84" spans="7:8">
      <c r="G84" s="111"/>
      <c r="H84" s="111"/>
    </row>
    <row r="85" spans="7:8">
      <c r="G85" s="111"/>
      <c r="H85" s="111"/>
    </row>
    <row r="86" spans="7:8">
      <c r="G86" s="111"/>
      <c r="H86" s="111"/>
    </row>
    <row r="87" spans="7:8">
      <c r="G87" s="111"/>
      <c r="H87" s="111"/>
    </row>
  </sheetData>
  <dataConsolidate/>
  <phoneticPr fontId="25" type="noConversion"/>
  <pageMargins left="0.74803149606299213" right="0.15748031496062992" top="0.86614173228346458" bottom="0.19685039370078741" header="0.35433070866141736" footer="0.15748031496062992"/>
  <pageSetup paperSize="9" orientation="landscape" r:id="rId1"/>
  <headerFooter alignWithMargins="0">
    <oddHeader xml:space="preserve">&amp;L&amp;"-,Fet"SVENSKA KENNELKLUBBEN
    REGISTRERING 2011&amp;C&amp;"-,Fet"&amp;12&amp;A&amp;R&amp;"-,Fet"SKK &amp;D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Blad4"/>
  <dimension ref="A1:I265"/>
  <sheetViews>
    <sheetView workbookViewId="0">
      <selection activeCell="B32" sqref="B32"/>
    </sheetView>
  </sheetViews>
  <sheetFormatPr defaultColWidth="9.75" defaultRowHeight="15"/>
  <cols>
    <col min="1" max="1" width="6.375" style="39" customWidth="1"/>
    <col min="2" max="2" width="34.75" style="32" customWidth="1"/>
    <col min="3" max="3" width="11.625" style="40" customWidth="1"/>
    <col min="4" max="4" width="11" style="37" customWidth="1"/>
    <col min="5" max="5" width="9.375" style="32" customWidth="1"/>
    <col min="6" max="6" width="10.125" style="32" customWidth="1"/>
    <col min="7" max="7" width="8.125" style="32" customWidth="1"/>
    <col min="8" max="16384" width="9.75" style="32"/>
  </cols>
  <sheetData>
    <row r="1" spans="1:9">
      <c r="A1" s="29"/>
      <c r="B1" s="30" t="s">
        <v>19</v>
      </c>
      <c r="C1" s="31" t="s">
        <v>366</v>
      </c>
      <c r="D1" s="31" t="s">
        <v>337</v>
      </c>
      <c r="E1" s="21" t="s">
        <v>1</v>
      </c>
      <c r="F1" s="21" t="s">
        <v>2</v>
      </c>
      <c r="G1" s="41"/>
    </row>
    <row r="2" spans="1:9">
      <c r="A2" s="19">
        <v>1</v>
      </c>
      <c r="B2" s="64" t="s">
        <v>22</v>
      </c>
      <c r="C2" s="24">
        <v>2299</v>
      </c>
      <c r="D2" s="64">
        <v>2197</v>
      </c>
      <c r="E2" s="64">
        <f>C2-D2</f>
        <v>102</v>
      </c>
      <c r="F2" s="68">
        <f>E2/D2</f>
        <v>4.6426945835229862E-2</v>
      </c>
      <c r="G2" s="27"/>
      <c r="H2" s="33"/>
      <c r="I2" s="28"/>
    </row>
    <row r="3" spans="1:9">
      <c r="A3" s="19">
        <v>2</v>
      </c>
      <c r="B3" s="64" t="s">
        <v>21</v>
      </c>
      <c r="C3" s="24">
        <v>2012</v>
      </c>
      <c r="D3" s="64">
        <v>2051</v>
      </c>
      <c r="E3" s="64">
        <f>C3-D3</f>
        <v>-39</v>
      </c>
      <c r="F3" s="68">
        <f>E3/D3</f>
        <v>-1.901511457825451E-2</v>
      </c>
      <c r="G3" s="27"/>
      <c r="H3" s="33"/>
      <c r="I3" s="28"/>
    </row>
    <row r="4" spans="1:9">
      <c r="A4" s="19">
        <v>3</v>
      </c>
      <c r="B4" s="64" t="s">
        <v>20</v>
      </c>
      <c r="C4" s="24">
        <v>1992</v>
      </c>
      <c r="D4" s="64">
        <v>2092</v>
      </c>
      <c r="E4" s="64">
        <f>C4-D4</f>
        <v>-100</v>
      </c>
      <c r="F4" s="68">
        <f>E4/D4</f>
        <v>-4.780114722753346E-2</v>
      </c>
      <c r="G4" s="27"/>
      <c r="H4" s="33"/>
      <c r="I4" s="28"/>
    </row>
    <row r="5" spans="1:9">
      <c r="A5" s="19">
        <v>4</v>
      </c>
      <c r="B5" s="64" t="s">
        <v>23</v>
      </c>
      <c r="C5" s="24">
        <v>1685</v>
      </c>
      <c r="D5" s="64">
        <v>1742</v>
      </c>
      <c r="E5" s="64">
        <f>C5-D5</f>
        <v>-57</v>
      </c>
      <c r="F5" s="68">
        <f>E5/D5</f>
        <v>-3.2721010332950634E-2</v>
      </c>
      <c r="G5" s="27"/>
      <c r="H5" s="33"/>
      <c r="I5" s="28"/>
    </row>
    <row r="6" spans="1:9">
      <c r="A6" s="19">
        <v>5</v>
      </c>
      <c r="B6" s="64" t="s">
        <v>28</v>
      </c>
      <c r="C6" s="24">
        <v>1184</v>
      </c>
      <c r="D6" s="64">
        <v>1294</v>
      </c>
      <c r="E6" s="64">
        <f>C6-D6</f>
        <v>-110</v>
      </c>
      <c r="F6" s="68">
        <f>E6/D6</f>
        <v>-8.5007727975270481E-2</v>
      </c>
      <c r="G6" s="27"/>
      <c r="H6" s="33"/>
      <c r="I6" s="28"/>
    </row>
    <row r="7" spans="1:9">
      <c r="A7" s="19">
        <v>6</v>
      </c>
      <c r="B7" s="64" t="s">
        <v>63</v>
      </c>
      <c r="C7" s="24">
        <v>1170</v>
      </c>
      <c r="D7" s="64">
        <v>1149</v>
      </c>
      <c r="E7" s="64">
        <f>C7-D7</f>
        <v>21</v>
      </c>
      <c r="F7" s="68">
        <f>E7/D7</f>
        <v>1.8276762402088774E-2</v>
      </c>
      <c r="G7" s="27"/>
      <c r="H7" s="33"/>
      <c r="I7" s="28"/>
    </row>
    <row r="8" spans="1:9">
      <c r="A8" s="19">
        <v>7</v>
      </c>
      <c r="B8" s="64" t="s">
        <v>217</v>
      </c>
      <c r="C8" s="24">
        <v>1168</v>
      </c>
      <c r="D8" s="64">
        <v>1223</v>
      </c>
      <c r="E8" s="64">
        <f>C8-D8</f>
        <v>-55</v>
      </c>
      <c r="F8" s="68">
        <f>E8/D8</f>
        <v>-4.4971381847914965E-2</v>
      </c>
      <c r="G8" s="27"/>
      <c r="H8" s="33"/>
      <c r="I8" s="28"/>
    </row>
    <row r="9" spans="1:9">
      <c r="A9" s="19">
        <v>8</v>
      </c>
      <c r="B9" s="64" t="s">
        <v>27</v>
      </c>
      <c r="C9" s="24">
        <v>1048</v>
      </c>
      <c r="D9" s="64">
        <v>1045</v>
      </c>
      <c r="E9" s="64">
        <f>C9-D9</f>
        <v>3</v>
      </c>
      <c r="F9" s="68">
        <f>E9/D9</f>
        <v>2.8708133971291866E-3</v>
      </c>
      <c r="G9" s="27"/>
      <c r="H9" s="33"/>
      <c r="I9" s="28"/>
    </row>
    <row r="10" spans="1:9">
      <c r="A10" s="19">
        <v>9</v>
      </c>
      <c r="B10" s="64" t="s">
        <v>26</v>
      </c>
      <c r="C10" s="24">
        <v>999</v>
      </c>
      <c r="D10" s="64">
        <v>1078</v>
      </c>
      <c r="E10" s="64">
        <f>C10-D10</f>
        <v>-79</v>
      </c>
      <c r="F10" s="68">
        <f>E10/D10</f>
        <v>-7.3283858998144713E-2</v>
      </c>
      <c r="G10" s="27"/>
      <c r="H10" s="33"/>
      <c r="I10" s="28"/>
    </row>
    <row r="11" spans="1:9">
      <c r="A11" s="19">
        <v>10</v>
      </c>
      <c r="B11" s="64" t="s">
        <v>248</v>
      </c>
      <c r="C11" s="24">
        <v>927</v>
      </c>
      <c r="D11" s="64">
        <v>968</v>
      </c>
      <c r="E11" s="64">
        <f>C11-D11</f>
        <v>-41</v>
      </c>
      <c r="F11" s="68">
        <f>E11/D11</f>
        <v>-4.2355371900826444E-2</v>
      </c>
      <c r="G11" s="27"/>
      <c r="H11" s="33"/>
      <c r="I11" s="28"/>
    </row>
    <row r="12" spans="1:9">
      <c r="A12" s="19">
        <v>11</v>
      </c>
      <c r="B12" s="64" t="s">
        <v>31</v>
      </c>
      <c r="C12" s="24">
        <v>896</v>
      </c>
      <c r="D12" s="64">
        <v>955</v>
      </c>
      <c r="E12" s="64">
        <f>C12-D12</f>
        <v>-59</v>
      </c>
      <c r="F12" s="68">
        <f>E12/D12</f>
        <v>-6.1780104712041886E-2</v>
      </c>
      <c r="G12" s="27"/>
      <c r="H12" s="33"/>
      <c r="I12" s="28"/>
    </row>
    <row r="13" spans="1:9">
      <c r="A13" s="19">
        <v>12</v>
      </c>
      <c r="B13" s="64" t="s">
        <v>255</v>
      </c>
      <c r="C13" s="24">
        <v>844</v>
      </c>
      <c r="D13" s="64">
        <v>953</v>
      </c>
      <c r="E13" s="64">
        <f>C13-D13</f>
        <v>-109</v>
      </c>
      <c r="F13" s="68">
        <f>E13/D13</f>
        <v>-0.11437565582371459</v>
      </c>
      <c r="G13" s="27"/>
      <c r="H13" s="33"/>
      <c r="I13" s="28"/>
    </row>
    <row r="14" spans="1:9">
      <c r="A14" s="19">
        <v>13</v>
      </c>
      <c r="B14" s="64" t="s">
        <v>32</v>
      </c>
      <c r="C14" s="24">
        <v>791</v>
      </c>
      <c r="D14" s="64">
        <v>935</v>
      </c>
      <c r="E14" s="64">
        <f>C14-D14</f>
        <v>-144</v>
      </c>
      <c r="F14" s="68">
        <f>E14/D14</f>
        <v>-0.15401069518716579</v>
      </c>
      <c r="G14" s="27"/>
      <c r="H14" s="33"/>
      <c r="I14" s="28"/>
    </row>
    <row r="15" spans="1:9">
      <c r="A15" s="19">
        <v>14</v>
      </c>
      <c r="B15" s="64" t="s">
        <v>35</v>
      </c>
      <c r="C15" s="24">
        <v>774</v>
      </c>
      <c r="D15" s="64">
        <v>653</v>
      </c>
      <c r="E15" s="64">
        <f>C15-D15</f>
        <v>121</v>
      </c>
      <c r="F15" s="68">
        <f>E15/D15</f>
        <v>0.18529862174578868</v>
      </c>
      <c r="G15" s="27"/>
      <c r="H15" s="33"/>
      <c r="I15" s="28"/>
    </row>
    <row r="16" spans="1:9">
      <c r="A16" s="19">
        <v>15</v>
      </c>
      <c r="B16" s="64" t="s">
        <v>163</v>
      </c>
      <c r="C16" s="24">
        <v>758</v>
      </c>
      <c r="D16" s="64">
        <v>797</v>
      </c>
      <c r="E16" s="64">
        <f>C16-D16</f>
        <v>-39</v>
      </c>
      <c r="F16" s="68">
        <f>E16/D16</f>
        <v>-4.8933500627352571E-2</v>
      </c>
      <c r="G16" s="27"/>
      <c r="H16" s="33"/>
      <c r="I16" s="28"/>
    </row>
    <row r="17" spans="1:9">
      <c r="A17" s="19">
        <v>16</v>
      </c>
      <c r="B17" s="64" t="s">
        <v>230</v>
      </c>
      <c r="C17" s="24">
        <v>732</v>
      </c>
      <c r="D17" s="64">
        <v>650</v>
      </c>
      <c r="E17" s="64">
        <f>C17-D17</f>
        <v>82</v>
      </c>
      <c r="F17" s="68">
        <f>E17/D17</f>
        <v>0.12615384615384614</v>
      </c>
      <c r="G17" s="27"/>
      <c r="H17" s="33"/>
      <c r="I17" s="28"/>
    </row>
    <row r="18" spans="1:9">
      <c r="A18" s="19">
        <v>17</v>
      </c>
      <c r="B18" s="64" t="s">
        <v>314</v>
      </c>
      <c r="C18" s="24">
        <v>638</v>
      </c>
      <c r="D18" s="64">
        <v>770</v>
      </c>
      <c r="E18" s="64">
        <f>C18-D18</f>
        <v>-132</v>
      </c>
      <c r="F18" s="68">
        <f>E18/D18</f>
        <v>-0.17142857142857143</v>
      </c>
      <c r="G18" s="42"/>
      <c r="H18" s="33"/>
      <c r="I18" s="28"/>
    </row>
    <row r="19" spans="1:9">
      <c r="A19" s="19">
        <v>18</v>
      </c>
      <c r="B19" s="64" t="s">
        <v>282</v>
      </c>
      <c r="C19" s="24">
        <v>637</v>
      </c>
      <c r="D19" s="64">
        <v>652</v>
      </c>
      <c r="E19" s="64">
        <f>C19-D19</f>
        <v>-15</v>
      </c>
      <c r="F19" s="68">
        <f>E19/D19</f>
        <v>-2.3006134969325152E-2</v>
      </c>
      <c r="G19" s="42"/>
      <c r="H19" s="33"/>
      <c r="I19" s="28"/>
    </row>
    <row r="20" spans="1:9">
      <c r="A20" s="19">
        <v>19</v>
      </c>
      <c r="B20" s="64" t="s">
        <v>300</v>
      </c>
      <c r="C20" s="24">
        <v>624</v>
      </c>
      <c r="D20" s="64">
        <v>735</v>
      </c>
      <c r="E20" s="64">
        <f>C20-D20</f>
        <v>-111</v>
      </c>
      <c r="F20" s="68">
        <f>E20/D20</f>
        <v>-0.15102040816326531</v>
      </c>
      <c r="G20" s="27"/>
      <c r="H20" s="33"/>
      <c r="I20" s="28"/>
    </row>
    <row r="21" spans="1:9">
      <c r="A21" s="19">
        <v>20</v>
      </c>
      <c r="B21" s="64" t="s">
        <v>209</v>
      </c>
      <c r="C21" s="24">
        <v>624</v>
      </c>
      <c r="D21" s="64">
        <v>740</v>
      </c>
      <c r="E21" s="64">
        <f>C21-D21</f>
        <v>-116</v>
      </c>
      <c r="F21" s="68">
        <f>E21/D21</f>
        <v>-0.15675675675675677</v>
      </c>
      <c r="G21" s="27"/>
      <c r="H21" s="33"/>
      <c r="I21" s="28"/>
    </row>
    <row r="22" spans="1:9">
      <c r="A22" s="19"/>
      <c r="B22" s="34" t="s">
        <v>259</v>
      </c>
      <c r="C22" s="35">
        <f>SUM(C2:C21)</f>
        <v>21802</v>
      </c>
      <c r="D22" s="35">
        <f>SUM(D2:D21)</f>
        <v>22679</v>
      </c>
      <c r="E22" s="22">
        <f>C22-D22</f>
        <v>-877</v>
      </c>
      <c r="F22" s="36">
        <f>E22/D22</f>
        <v>-3.8670135367520612E-2</v>
      </c>
      <c r="H22" s="35"/>
      <c r="I22" s="35"/>
    </row>
    <row r="23" spans="1:9">
      <c r="A23" s="19"/>
      <c r="F23" s="38"/>
    </row>
    <row r="24" spans="1:9">
      <c r="A24" s="19"/>
      <c r="F24" s="38"/>
    </row>
    <row r="25" spans="1:9">
      <c r="A25" s="19"/>
      <c r="F25" s="38"/>
    </row>
    <row r="26" spans="1:9">
      <c r="F26" s="38"/>
    </row>
    <row r="27" spans="1:9">
      <c r="F27" s="38"/>
    </row>
    <row r="28" spans="1:9">
      <c r="F28" s="38"/>
    </row>
    <row r="29" spans="1:9">
      <c r="F29" s="38"/>
    </row>
    <row r="30" spans="1:9">
      <c r="F30" s="38"/>
    </row>
    <row r="31" spans="1:9">
      <c r="F31" s="38"/>
    </row>
    <row r="32" spans="1:9">
      <c r="F32" s="38"/>
    </row>
    <row r="33" spans="6:6">
      <c r="F33" s="38"/>
    </row>
    <row r="34" spans="6:6">
      <c r="F34" s="38"/>
    </row>
    <row r="35" spans="6:6">
      <c r="F35" s="38"/>
    </row>
    <row r="36" spans="6:6">
      <c r="F36" s="38"/>
    </row>
    <row r="37" spans="6:6">
      <c r="F37" s="38"/>
    </row>
    <row r="38" spans="6:6">
      <c r="F38" s="38"/>
    </row>
    <row r="39" spans="6:6">
      <c r="F39" s="38"/>
    </row>
    <row r="40" spans="6:6">
      <c r="F40" s="38"/>
    </row>
    <row r="41" spans="6:6">
      <c r="F41" s="38"/>
    </row>
    <row r="42" spans="6:6">
      <c r="F42" s="38"/>
    </row>
    <row r="43" spans="6:6">
      <c r="F43" s="38"/>
    </row>
    <row r="44" spans="6:6">
      <c r="F44" s="38"/>
    </row>
    <row r="45" spans="6:6">
      <c r="F45" s="38"/>
    </row>
    <row r="46" spans="6:6">
      <c r="F46" s="38"/>
    </row>
    <row r="47" spans="6:6">
      <c r="F47" s="38"/>
    </row>
    <row r="48" spans="6:6">
      <c r="F48" s="38"/>
    </row>
    <row r="49" spans="6:6">
      <c r="F49" s="38"/>
    </row>
    <row r="50" spans="6:6">
      <c r="F50" s="38"/>
    </row>
    <row r="51" spans="6:6">
      <c r="F51" s="38"/>
    </row>
    <row r="52" spans="6:6">
      <c r="F52" s="38"/>
    </row>
    <row r="53" spans="6:6">
      <c r="F53" s="38"/>
    </row>
    <row r="54" spans="6:6">
      <c r="F54" s="38"/>
    </row>
    <row r="55" spans="6:6">
      <c r="F55" s="38"/>
    </row>
    <row r="56" spans="6:6">
      <c r="F56" s="38"/>
    </row>
    <row r="57" spans="6:6">
      <c r="F57" s="38"/>
    </row>
    <row r="58" spans="6:6">
      <c r="F58" s="38"/>
    </row>
    <row r="59" spans="6:6">
      <c r="F59" s="38"/>
    </row>
    <row r="60" spans="6:6">
      <c r="F60" s="38"/>
    </row>
    <row r="61" spans="6:6">
      <c r="F61" s="38"/>
    </row>
    <row r="62" spans="6:6">
      <c r="F62" s="38"/>
    </row>
    <row r="63" spans="6:6">
      <c r="F63" s="38"/>
    </row>
    <row r="64" spans="6:6">
      <c r="F64" s="38"/>
    </row>
    <row r="65" spans="6:6">
      <c r="F65" s="38"/>
    </row>
    <row r="66" spans="6:6">
      <c r="F66" s="38"/>
    </row>
    <row r="67" spans="6:6">
      <c r="F67" s="38"/>
    </row>
    <row r="68" spans="6:6">
      <c r="F68" s="38"/>
    </row>
    <row r="69" spans="6:6">
      <c r="F69" s="38"/>
    </row>
    <row r="70" spans="6:6">
      <c r="F70" s="38"/>
    </row>
    <row r="71" spans="6:6">
      <c r="F71" s="38"/>
    </row>
    <row r="72" spans="6:6">
      <c r="F72" s="38"/>
    </row>
    <row r="73" spans="6:6">
      <c r="F73" s="38"/>
    </row>
    <row r="74" spans="6:6">
      <c r="F74" s="38"/>
    </row>
    <row r="75" spans="6:6">
      <c r="F75" s="38"/>
    </row>
    <row r="76" spans="6:6">
      <c r="F76" s="38"/>
    </row>
    <row r="77" spans="6:6">
      <c r="F77" s="38"/>
    </row>
    <row r="78" spans="6:6">
      <c r="F78" s="38"/>
    </row>
    <row r="79" spans="6:6">
      <c r="F79" s="38"/>
    </row>
    <row r="80" spans="6:6">
      <c r="F80" s="38"/>
    </row>
    <row r="81" spans="6:6">
      <c r="F81" s="38"/>
    </row>
    <row r="82" spans="6:6">
      <c r="F82" s="38"/>
    </row>
    <row r="83" spans="6:6">
      <c r="F83" s="38"/>
    </row>
    <row r="84" spans="6:6">
      <c r="F84" s="38"/>
    </row>
    <row r="85" spans="6:6">
      <c r="F85" s="38"/>
    </row>
    <row r="86" spans="6:6">
      <c r="F86" s="38"/>
    </row>
    <row r="87" spans="6:6">
      <c r="F87" s="38"/>
    </row>
    <row r="88" spans="6:6">
      <c r="F88" s="38"/>
    </row>
    <row r="89" spans="6:6">
      <c r="F89" s="38"/>
    </row>
    <row r="90" spans="6:6">
      <c r="F90" s="38"/>
    </row>
    <row r="91" spans="6:6">
      <c r="F91" s="38"/>
    </row>
    <row r="92" spans="6:6">
      <c r="F92" s="38"/>
    </row>
    <row r="93" spans="6:6">
      <c r="F93" s="38"/>
    </row>
    <row r="94" spans="6:6">
      <c r="F94" s="38"/>
    </row>
    <row r="95" spans="6:6">
      <c r="F95" s="38"/>
    </row>
    <row r="96" spans="6:6">
      <c r="F96" s="38"/>
    </row>
    <row r="97" spans="6:6">
      <c r="F97" s="38"/>
    </row>
    <row r="98" spans="6:6">
      <c r="F98" s="38"/>
    </row>
    <row r="99" spans="6:6">
      <c r="F99" s="38"/>
    </row>
    <row r="100" spans="6:6">
      <c r="F100" s="38"/>
    </row>
    <row r="101" spans="6:6">
      <c r="F101" s="38"/>
    </row>
    <row r="102" spans="6:6">
      <c r="F102" s="38"/>
    </row>
    <row r="103" spans="6:6">
      <c r="F103" s="38"/>
    </row>
    <row r="104" spans="6:6">
      <c r="F104" s="38"/>
    </row>
    <row r="105" spans="6:6">
      <c r="F105" s="38"/>
    </row>
    <row r="106" spans="6:6">
      <c r="F106" s="38"/>
    </row>
    <row r="107" spans="6:6">
      <c r="F107" s="38"/>
    </row>
    <row r="108" spans="6:6">
      <c r="F108" s="38"/>
    </row>
    <row r="109" spans="6:6">
      <c r="F109" s="38"/>
    </row>
    <row r="110" spans="6:6">
      <c r="F110" s="38"/>
    </row>
    <row r="111" spans="6:6">
      <c r="F111" s="38"/>
    </row>
    <row r="112" spans="6:6">
      <c r="F112" s="38"/>
    </row>
    <row r="113" spans="6:6">
      <c r="F113" s="38"/>
    </row>
    <row r="114" spans="6:6">
      <c r="F114" s="38"/>
    </row>
    <row r="115" spans="6:6">
      <c r="F115" s="38"/>
    </row>
    <row r="116" spans="6:6">
      <c r="F116" s="38"/>
    </row>
    <row r="117" spans="6:6">
      <c r="F117" s="38"/>
    </row>
    <row r="118" spans="6:6">
      <c r="F118" s="38"/>
    </row>
    <row r="119" spans="6:6">
      <c r="F119" s="38"/>
    </row>
    <row r="120" spans="6:6">
      <c r="F120" s="38"/>
    </row>
    <row r="121" spans="6:6">
      <c r="F121" s="38"/>
    </row>
    <row r="122" spans="6:6">
      <c r="F122" s="38"/>
    </row>
    <row r="123" spans="6:6">
      <c r="F123" s="38"/>
    </row>
    <row r="124" spans="6:6">
      <c r="F124" s="38"/>
    </row>
    <row r="125" spans="6:6">
      <c r="F125" s="38"/>
    </row>
    <row r="126" spans="6:6">
      <c r="F126" s="38"/>
    </row>
    <row r="127" spans="6:6">
      <c r="F127" s="38"/>
    </row>
    <row r="128" spans="6:6">
      <c r="F128" s="38"/>
    </row>
    <row r="129" spans="6:6">
      <c r="F129" s="38"/>
    </row>
    <row r="130" spans="6:6">
      <c r="F130" s="38"/>
    </row>
    <row r="131" spans="6:6">
      <c r="F131" s="38"/>
    </row>
    <row r="132" spans="6:6">
      <c r="F132" s="38"/>
    </row>
    <row r="133" spans="6:6">
      <c r="F133" s="38"/>
    </row>
    <row r="134" spans="6:6">
      <c r="F134" s="38"/>
    </row>
    <row r="135" spans="6:6">
      <c r="F135" s="38"/>
    </row>
    <row r="136" spans="6:6">
      <c r="F136" s="38"/>
    </row>
    <row r="137" spans="6:6">
      <c r="F137" s="38"/>
    </row>
    <row r="138" spans="6:6">
      <c r="F138" s="38"/>
    </row>
    <row r="139" spans="6:6">
      <c r="F139" s="38"/>
    </row>
    <row r="140" spans="6:6">
      <c r="F140" s="38"/>
    </row>
    <row r="141" spans="6:6">
      <c r="F141" s="38"/>
    </row>
    <row r="142" spans="6:6">
      <c r="F142" s="38"/>
    </row>
    <row r="143" spans="6:6">
      <c r="F143" s="38"/>
    </row>
    <row r="144" spans="6:6">
      <c r="F144" s="38"/>
    </row>
    <row r="145" spans="6:6">
      <c r="F145" s="38"/>
    </row>
    <row r="146" spans="6:6">
      <c r="F146" s="38"/>
    </row>
    <row r="147" spans="6:6">
      <c r="F147" s="38"/>
    </row>
    <row r="148" spans="6:6">
      <c r="F148" s="38"/>
    </row>
    <row r="149" spans="6:6">
      <c r="F149" s="38"/>
    </row>
    <row r="150" spans="6:6">
      <c r="F150" s="38"/>
    </row>
    <row r="151" spans="6:6">
      <c r="F151" s="38"/>
    </row>
    <row r="152" spans="6:6">
      <c r="F152" s="38"/>
    </row>
    <row r="153" spans="6:6">
      <c r="F153" s="38"/>
    </row>
    <row r="154" spans="6:6">
      <c r="F154" s="38"/>
    </row>
    <row r="155" spans="6:6">
      <c r="F155" s="38"/>
    </row>
    <row r="156" spans="6:6">
      <c r="F156" s="38"/>
    </row>
    <row r="157" spans="6:6">
      <c r="F157" s="38"/>
    </row>
    <row r="158" spans="6:6">
      <c r="F158" s="38"/>
    </row>
    <row r="159" spans="6:6">
      <c r="F159" s="38"/>
    </row>
    <row r="160" spans="6:6">
      <c r="F160" s="38"/>
    </row>
    <row r="161" spans="6:6">
      <c r="F161" s="38"/>
    </row>
    <row r="162" spans="6:6">
      <c r="F162" s="38"/>
    </row>
    <row r="163" spans="6:6">
      <c r="F163" s="38"/>
    </row>
    <row r="164" spans="6:6">
      <c r="F164" s="38"/>
    </row>
    <row r="165" spans="6:6">
      <c r="F165" s="38"/>
    </row>
    <row r="166" spans="6:6">
      <c r="F166" s="38"/>
    </row>
    <row r="167" spans="6:6">
      <c r="F167" s="38"/>
    </row>
    <row r="168" spans="6:6">
      <c r="F168" s="38"/>
    </row>
    <row r="169" spans="6:6">
      <c r="F169" s="38"/>
    </row>
    <row r="170" spans="6:6">
      <c r="F170" s="38"/>
    </row>
    <row r="171" spans="6:6">
      <c r="F171" s="38"/>
    </row>
    <row r="172" spans="6:6">
      <c r="F172" s="38"/>
    </row>
    <row r="173" spans="6:6">
      <c r="F173" s="38"/>
    </row>
    <row r="174" spans="6:6">
      <c r="F174" s="38"/>
    </row>
    <row r="175" spans="6:6">
      <c r="F175" s="38"/>
    </row>
    <row r="176" spans="6:6">
      <c r="F176" s="38"/>
    </row>
    <row r="177" spans="6:6">
      <c r="F177" s="38"/>
    </row>
    <row r="178" spans="6:6">
      <c r="F178" s="38"/>
    </row>
    <row r="179" spans="6:6">
      <c r="F179" s="38"/>
    </row>
    <row r="180" spans="6:6">
      <c r="F180" s="38"/>
    </row>
    <row r="181" spans="6:6">
      <c r="F181" s="38"/>
    </row>
    <row r="182" spans="6:6">
      <c r="F182" s="38"/>
    </row>
    <row r="183" spans="6:6">
      <c r="F183" s="38"/>
    </row>
    <row r="184" spans="6:6">
      <c r="F184" s="38"/>
    </row>
    <row r="185" spans="6:6">
      <c r="F185" s="38"/>
    </row>
    <row r="186" spans="6:6">
      <c r="F186" s="38"/>
    </row>
    <row r="187" spans="6:6">
      <c r="F187" s="38"/>
    </row>
    <row r="188" spans="6:6">
      <c r="F188" s="38"/>
    </row>
    <row r="189" spans="6:6">
      <c r="F189" s="38"/>
    </row>
    <row r="190" spans="6:6">
      <c r="F190" s="38"/>
    </row>
    <row r="191" spans="6:6">
      <c r="F191" s="38"/>
    </row>
    <row r="192" spans="6:6">
      <c r="F192" s="38"/>
    </row>
    <row r="193" spans="6:6">
      <c r="F193" s="38"/>
    </row>
    <row r="194" spans="6:6">
      <c r="F194" s="38"/>
    </row>
    <row r="195" spans="6:6">
      <c r="F195" s="38"/>
    </row>
    <row r="196" spans="6:6">
      <c r="F196" s="38"/>
    </row>
    <row r="197" spans="6:6">
      <c r="F197" s="38"/>
    </row>
    <row r="198" spans="6:6">
      <c r="F198" s="38"/>
    </row>
    <row r="199" spans="6:6">
      <c r="F199" s="38"/>
    </row>
    <row r="200" spans="6:6">
      <c r="F200" s="38"/>
    </row>
    <row r="201" spans="6:6">
      <c r="F201" s="38"/>
    </row>
    <row r="202" spans="6:6">
      <c r="F202" s="38"/>
    </row>
    <row r="203" spans="6:6">
      <c r="F203" s="38"/>
    </row>
    <row r="204" spans="6:6">
      <c r="F204" s="38"/>
    </row>
    <row r="205" spans="6:6">
      <c r="F205" s="38"/>
    </row>
    <row r="206" spans="6:6">
      <c r="F206" s="38"/>
    </row>
    <row r="207" spans="6:6">
      <c r="F207" s="38"/>
    </row>
    <row r="208" spans="6:6">
      <c r="F208" s="38"/>
    </row>
    <row r="209" spans="6:6">
      <c r="F209" s="38"/>
    </row>
    <row r="210" spans="6:6">
      <c r="F210" s="38"/>
    </row>
    <row r="211" spans="6:6">
      <c r="F211" s="38"/>
    </row>
    <row r="212" spans="6:6">
      <c r="F212" s="38"/>
    </row>
    <row r="213" spans="6:6">
      <c r="F213" s="38"/>
    </row>
    <row r="214" spans="6:6">
      <c r="F214" s="38"/>
    </row>
    <row r="215" spans="6:6">
      <c r="F215" s="38"/>
    </row>
    <row r="216" spans="6:6">
      <c r="F216" s="38"/>
    </row>
    <row r="217" spans="6:6">
      <c r="F217" s="38"/>
    </row>
    <row r="218" spans="6:6">
      <c r="F218" s="38"/>
    </row>
    <row r="219" spans="6:6">
      <c r="F219" s="38"/>
    </row>
    <row r="220" spans="6:6">
      <c r="F220" s="38"/>
    </row>
    <row r="221" spans="6:6">
      <c r="F221" s="38"/>
    </row>
    <row r="222" spans="6:6">
      <c r="F222" s="38"/>
    </row>
    <row r="223" spans="6:6">
      <c r="F223" s="38"/>
    </row>
    <row r="224" spans="6:6">
      <c r="F224" s="38"/>
    </row>
    <row r="225" spans="6:6">
      <c r="F225" s="38"/>
    </row>
    <row r="226" spans="6:6">
      <c r="F226" s="38"/>
    </row>
    <row r="227" spans="6:6">
      <c r="F227" s="38"/>
    </row>
    <row r="228" spans="6:6">
      <c r="F228" s="38"/>
    </row>
    <row r="229" spans="6:6">
      <c r="F229" s="38"/>
    </row>
    <row r="230" spans="6:6">
      <c r="F230" s="38"/>
    </row>
    <row r="231" spans="6:6">
      <c r="F231" s="38"/>
    </row>
    <row r="232" spans="6:6">
      <c r="F232" s="38"/>
    </row>
    <row r="233" spans="6:6">
      <c r="F233" s="38"/>
    </row>
    <row r="234" spans="6:6">
      <c r="F234" s="38"/>
    </row>
    <row r="235" spans="6:6">
      <c r="F235" s="38"/>
    </row>
    <row r="236" spans="6:6">
      <c r="F236" s="38"/>
    </row>
    <row r="237" spans="6:6">
      <c r="F237" s="38"/>
    </row>
    <row r="238" spans="6:6">
      <c r="F238" s="38"/>
    </row>
    <row r="239" spans="6:6">
      <c r="F239" s="38"/>
    </row>
    <row r="240" spans="6:6">
      <c r="F240" s="38"/>
    </row>
    <row r="241" spans="6:6">
      <c r="F241" s="38"/>
    </row>
    <row r="242" spans="6:6">
      <c r="F242" s="38"/>
    </row>
    <row r="243" spans="6:6">
      <c r="F243" s="38"/>
    </row>
    <row r="244" spans="6:6">
      <c r="F244" s="38"/>
    </row>
    <row r="245" spans="6:6">
      <c r="F245" s="38"/>
    </row>
    <row r="246" spans="6:6">
      <c r="F246" s="38"/>
    </row>
    <row r="247" spans="6:6">
      <c r="F247" s="38"/>
    </row>
    <row r="248" spans="6:6">
      <c r="F248" s="38"/>
    </row>
    <row r="249" spans="6:6">
      <c r="F249" s="38"/>
    </row>
    <row r="250" spans="6:6">
      <c r="F250" s="38"/>
    </row>
    <row r="251" spans="6:6">
      <c r="F251" s="38"/>
    </row>
    <row r="252" spans="6:6">
      <c r="F252" s="38"/>
    </row>
    <row r="253" spans="6:6">
      <c r="F253" s="38"/>
    </row>
    <row r="254" spans="6:6">
      <c r="F254" s="38"/>
    </row>
    <row r="255" spans="6:6">
      <c r="F255" s="38"/>
    </row>
    <row r="256" spans="6:6">
      <c r="F256" s="38"/>
    </row>
    <row r="257" spans="6:6">
      <c r="F257" s="38"/>
    </row>
    <row r="258" spans="6:6">
      <c r="F258" s="38"/>
    </row>
    <row r="259" spans="6:6">
      <c r="F259" s="38"/>
    </row>
    <row r="260" spans="6:6">
      <c r="F260" s="38"/>
    </row>
    <row r="261" spans="6:6">
      <c r="F261" s="38"/>
    </row>
    <row r="262" spans="6:6">
      <c r="F262" s="38"/>
    </row>
    <row r="263" spans="6:6">
      <c r="F263" s="38"/>
    </row>
    <row r="264" spans="6:6">
      <c r="F264" s="38"/>
    </row>
    <row r="265" spans="6:6">
      <c r="F265" s="38"/>
    </row>
  </sheetData>
  <phoneticPr fontId="0" type="noConversion"/>
  <pageMargins left="0.74803149606299213" right="0.15748031496062992" top="1.1023622047244095" bottom="0.98425196850393704" header="0.51181102362204722" footer="0.51181102362204722"/>
  <pageSetup paperSize="9" orientation="portrait" r:id="rId1"/>
  <headerFooter alignWithMargins="0">
    <oddHeader xml:space="preserve">&amp;L&amp;"-,Fet"SVENSKA KENNELKLUBBEN
    REGISTRERING 2011&amp;C&amp;"-,Fet"&amp;14&amp;A&amp;R&amp;"-,Fet"SKK &amp;D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432"/>
  <sheetViews>
    <sheetView topLeftCell="B1" workbookViewId="0">
      <pane ySplit="3" topLeftCell="A4" activePane="bottomLeft" state="frozen"/>
      <selection pane="bottomLeft" activeCell="I20" sqref="I20"/>
    </sheetView>
  </sheetViews>
  <sheetFormatPr defaultRowHeight="15"/>
  <cols>
    <col min="1" max="1" width="6.375" style="62" hidden="1" customWidth="1"/>
    <col min="2" max="2" width="30.875" style="64" customWidth="1"/>
    <col min="3" max="3" width="9" style="127"/>
    <col min="4" max="4" width="9" style="64"/>
    <col min="5" max="5" width="9.125" style="64" customWidth="1"/>
    <col min="6" max="6" width="9.625" style="64" customWidth="1"/>
    <col min="7" max="7" width="11.875" style="131" customWidth="1"/>
    <col min="8" max="8" width="9" style="138"/>
    <col min="9" max="9" width="30.5" style="124" customWidth="1"/>
    <col min="10" max="10" width="9" style="127"/>
    <col min="11" max="12" width="9" style="125"/>
    <col min="13" max="16384" width="9" style="64"/>
  </cols>
  <sheetData>
    <row r="1" spans="1:13" ht="18.75">
      <c r="B1" s="59" t="s">
        <v>249</v>
      </c>
      <c r="C1" s="60">
        <v>2011</v>
      </c>
      <c r="D1" s="60">
        <v>2010</v>
      </c>
      <c r="E1" s="57" t="s">
        <v>1</v>
      </c>
      <c r="F1" s="58" t="s">
        <v>2</v>
      </c>
      <c r="G1" s="132"/>
      <c r="H1" s="133"/>
      <c r="J1" s="60"/>
    </row>
    <row r="2" spans="1:13" ht="18.75">
      <c r="B2" s="65"/>
      <c r="C2" s="130"/>
      <c r="D2" s="66"/>
      <c r="E2" s="63"/>
      <c r="F2" s="63"/>
      <c r="G2" s="132"/>
      <c r="H2" s="134"/>
      <c r="J2" s="130"/>
    </row>
    <row r="3" spans="1:13" ht="18.75">
      <c r="A3" s="67" t="s">
        <v>338</v>
      </c>
      <c r="B3" s="65" t="s">
        <v>0</v>
      </c>
      <c r="C3" s="65">
        <f>SUM(C4:C320)</f>
        <v>53908</v>
      </c>
      <c r="D3" s="65">
        <f>SUM(D4:D320)</f>
        <v>57900</v>
      </c>
      <c r="E3" s="65">
        <f t="shared" ref="E3:E66" si="0">C3-D3</f>
        <v>-3992</v>
      </c>
      <c r="F3" s="61">
        <f t="shared" ref="F3:F30" si="1">E3/D3</f>
        <v>-6.8946459412780658E-2</v>
      </c>
      <c r="G3" s="65"/>
      <c r="H3" s="66"/>
      <c r="I3" s="128"/>
    </row>
    <row r="4" spans="1:13">
      <c r="A4" s="62">
        <v>201</v>
      </c>
      <c r="B4" s="64" t="s">
        <v>161</v>
      </c>
      <c r="C4" s="24">
        <v>70</v>
      </c>
      <c r="D4" s="64">
        <v>64</v>
      </c>
      <c r="E4" s="64">
        <f>C4-D4</f>
        <v>6</v>
      </c>
      <c r="F4" s="68">
        <f>E4/D4</f>
        <v>9.375E-2</v>
      </c>
      <c r="H4" s="135"/>
      <c r="I4" s="20"/>
      <c r="J4" s="24"/>
      <c r="M4" s="125"/>
    </row>
    <row r="5" spans="1:13">
      <c r="A5" s="62">
        <v>1</v>
      </c>
      <c r="B5" s="64" t="s">
        <v>186</v>
      </c>
      <c r="C5" s="24">
        <v>112</v>
      </c>
      <c r="D5" s="64">
        <v>69</v>
      </c>
      <c r="E5" s="64">
        <f>C5-D5</f>
        <v>43</v>
      </c>
      <c r="F5" s="68">
        <f>E5/D5</f>
        <v>0.62318840579710144</v>
      </c>
      <c r="H5" s="135"/>
      <c r="I5" s="20"/>
      <c r="J5" s="24"/>
      <c r="M5" s="125"/>
    </row>
    <row r="6" spans="1:13">
      <c r="A6" s="62">
        <v>254</v>
      </c>
      <c r="B6" s="64" t="s">
        <v>317</v>
      </c>
      <c r="C6" s="24">
        <v>8</v>
      </c>
      <c r="D6" s="64">
        <v>1</v>
      </c>
      <c r="E6" s="64">
        <f>C6-D6</f>
        <v>7</v>
      </c>
      <c r="F6" s="68">
        <f>E6/D6</f>
        <v>7</v>
      </c>
      <c r="H6" s="135"/>
      <c r="I6" s="20"/>
      <c r="J6" s="24"/>
      <c r="M6" s="125"/>
    </row>
    <row r="7" spans="1:13">
      <c r="A7" s="62">
        <v>301</v>
      </c>
      <c r="B7" s="64" t="s">
        <v>228</v>
      </c>
      <c r="C7" s="24">
        <v>69</v>
      </c>
      <c r="D7" s="64">
        <v>86</v>
      </c>
      <c r="E7" s="64">
        <f>C7-D7</f>
        <v>-17</v>
      </c>
      <c r="F7" s="68">
        <f>E7/D7</f>
        <v>-0.19767441860465115</v>
      </c>
      <c r="H7" s="135"/>
      <c r="I7" s="20"/>
      <c r="J7" s="24"/>
      <c r="M7" s="125"/>
    </row>
    <row r="8" spans="1:13">
      <c r="A8" s="62">
        <v>501</v>
      </c>
      <c r="B8" s="64" t="s">
        <v>120</v>
      </c>
      <c r="C8" s="24">
        <v>19</v>
      </c>
      <c r="D8" s="64">
        <v>18</v>
      </c>
      <c r="E8" s="64">
        <f>C8-D8</f>
        <v>1</v>
      </c>
      <c r="F8" s="68">
        <f>E8/D8</f>
        <v>5.5555555555555552E-2</v>
      </c>
      <c r="H8" s="135"/>
      <c r="I8" s="20"/>
      <c r="J8" s="24"/>
      <c r="M8" s="125"/>
    </row>
    <row r="9" spans="1:13">
      <c r="A9" s="62">
        <v>502</v>
      </c>
      <c r="B9" s="64" t="s">
        <v>231</v>
      </c>
      <c r="C9" s="24">
        <v>145</v>
      </c>
      <c r="D9" s="64">
        <v>120</v>
      </c>
      <c r="E9" s="64">
        <f>C9-D9</f>
        <v>25</v>
      </c>
      <c r="F9" s="68">
        <f>E9/D9</f>
        <v>0.20833333333333334</v>
      </c>
      <c r="H9" s="135"/>
      <c r="I9" s="20"/>
      <c r="J9" s="24"/>
      <c r="M9" s="125"/>
    </row>
    <row r="10" spans="1:13">
      <c r="A10" s="62">
        <v>601</v>
      </c>
      <c r="B10" s="64" t="s">
        <v>149</v>
      </c>
      <c r="C10" s="24">
        <v>44</v>
      </c>
      <c r="D10" s="64">
        <v>16</v>
      </c>
      <c r="E10" s="64">
        <f>C10-D10</f>
        <v>28</v>
      </c>
      <c r="F10" s="68">
        <f>E10/D10</f>
        <v>1.75</v>
      </c>
      <c r="H10" s="135"/>
      <c r="I10" s="20"/>
      <c r="J10" s="24"/>
      <c r="M10" s="125"/>
    </row>
    <row r="11" spans="1:13">
      <c r="A11" s="62">
        <v>560</v>
      </c>
      <c r="B11" s="64" t="s">
        <v>279</v>
      </c>
      <c r="C11" s="24">
        <v>67</v>
      </c>
      <c r="D11" s="64">
        <v>48</v>
      </c>
      <c r="E11" s="64">
        <f>C11-D11</f>
        <v>19</v>
      </c>
      <c r="F11" s="68">
        <f>E11/D11</f>
        <v>0.39583333333333331</v>
      </c>
      <c r="H11" s="135"/>
      <c r="I11" s="20"/>
      <c r="J11" s="24"/>
      <c r="M11" s="125"/>
    </row>
    <row r="12" spans="1:13">
      <c r="A12" s="62">
        <v>602</v>
      </c>
      <c r="B12" s="64" t="s">
        <v>322</v>
      </c>
      <c r="C12" s="24">
        <v>11</v>
      </c>
      <c r="D12" s="64">
        <v>14</v>
      </c>
      <c r="E12" s="64">
        <f>C12-D12</f>
        <v>-3</v>
      </c>
      <c r="F12" s="68">
        <f>E12/D12</f>
        <v>-0.21428571428571427</v>
      </c>
      <c r="H12" s="135"/>
      <c r="I12" s="20"/>
      <c r="J12" s="24"/>
      <c r="M12" s="125"/>
    </row>
    <row r="13" spans="1:13">
      <c r="A13" s="62">
        <v>302</v>
      </c>
      <c r="B13" s="64" t="s">
        <v>187</v>
      </c>
      <c r="C13" s="24">
        <v>529</v>
      </c>
      <c r="D13" s="64">
        <v>494</v>
      </c>
      <c r="E13" s="64">
        <f>C13-D13</f>
        <v>35</v>
      </c>
      <c r="F13" s="68">
        <f>E13/D13</f>
        <v>7.08502024291498E-2</v>
      </c>
      <c r="H13" s="135"/>
      <c r="I13" s="20"/>
      <c r="J13" s="24"/>
      <c r="M13" s="125"/>
    </row>
    <row r="14" spans="1:13">
      <c r="A14" s="62">
        <v>802</v>
      </c>
      <c r="B14" s="64" t="s">
        <v>57</v>
      </c>
      <c r="C14" s="24">
        <v>323</v>
      </c>
      <c r="D14" s="64">
        <v>329</v>
      </c>
      <c r="E14" s="64">
        <f>C14-D14</f>
        <v>-6</v>
      </c>
      <c r="F14" s="68">
        <f>E14/D14</f>
        <v>-1.82370820668693E-2</v>
      </c>
      <c r="H14" s="135"/>
      <c r="I14" s="20"/>
      <c r="J14" s="24"/>
      <c r="M14" s="125"/>
    </row>
    <row r="15" spans="1:13">
      <c r="A15" s="62">
        <v>202</v>
      </c>
      <c r="B15" s="64" t="s">
        <v>144</v>
      </c>
      <c r="C15" s="24">
        <v>7</v>
      </c>
      <c r="D15" s="64">
        <v>0</v>
      </c>
      <c r="E15" s="64">
        <f>C15-D15</f>
        <v>7</v>
      </c>
      <c r="F15" s="68"/>
      <c r="H15" s="135"/>
      <c r="I15" s="20"/>
      <c r="J15" s="24"/>
      <c r="M15" s="125"/>
    </row>
    <row r="16" spans="1:13">
      <c r="A16" s="62">
        <v>661</v>
      </c>
      <c r="B16" s="64" t="s">
        <v>327</v>
      </c>
      <c r="C16" s="24">
        <v>1</v>
      </c>
      <c r="D16" s="64">
        <v>12</v>
      </c>
      <c r="E16" s="64">
        <f>C16-D16</f>
        <v>-11</v>
      </c>
      <c r="F16" s="68">
        <f>E16/D16</f>
        <v>-0.91666666666666663</v>
      </c>
      <c r="H16" s="135"/>
      <c r="I16" s="20"/>
      <c r="J16" s="24"/>
      <c r="M16" s="125"/>
    </row>
    <row r="17" spans="1:13">
      <c r="A17" s="62">
        <v>203</v>
      </c>
      <c r="B17" s="64" t="s">
        <v>140</v>
      </c>
      <c r="C17" s="24">
        <v>9</v>
      </c>
      <c r="D17" s="64">
        <v>1</v>
      </c>
      <c r="E17" s="64">
        <f>C17-D17</f>
        <v>8</v>
      </c>
      <c r="F17" s="68">
        <f>E17/D17</f>
        <v>8</v>
      </c>
      <c r="H17" s="135"/>
      <c r="I17" s="20"/>
      <c r="J17" s="24"/>
      <c r="M17" s="125"/>
    </row>
    <row r="18" spans="1:13">
      <c r="A18" s="62">
        <v>103</v>
      </c>
      <c r="B18" s="64" t="s">
        <v>239</v>
      </c>
      <c r="C18" s="24">
        <v>38</v>
      </c>
      <c r="D18" s="64">
        <v>23</v>
      </c>
      <c r="E18" s="64">
        <f>C18-D18</f>
        <v>15</v>
      </c>
      <c r="F18" s="68">
        <f>E18/D18</f>
        <v>0.65217391304347827</v>
      </c>
      <c r="H18" s="135"/>
      <c r="I18" s="20"/>
      <c r="J18" s="24"/>
    </row>
    <row r="19" spans="1:13">
      <c r="A19" s="62">
        <v>104</v>
      </c>
      <c r="B19" s="64" t="s">
        <v>240</v>
      </c>
      <c r="C19" s="24">
        <v>137</v>
      </c>
      <c r="D19" s="64">
        <v>157</v>
      </c>
      <c r="E19" s="64">
        <f>C19-D19</f>
        <v>-20</v>
      </c>
      <c r="F19" s="68">
        <f>E19/D19</f>
        <v>-0.12738853503184713</v>
      </c>
      <c r="H19" s="135"/>
      <c r="I19" s="20"/>
      <c r="J19" s="24"/>
    </row>
    <row r="20" spans="1:13">
      <c r="A20" s="62">
        <v>102</v>
      </c>
      <c r="B20" s="64" t="s">
        <v>159</v>
      </c>
      <c r="C20" s="24">
        <v>360</v>
      </c>
      <c r="D20" s="64">
        <v>342</v>
      </c>
      <c r="E20" s="64">
        <f>C20-D20</f>
        <v>18</v>
      </c>
      <c r="F20" s="68">
        <f>E20/D20</f>
        <v>5.2631578947368418E-2</v>
      </c>
      <c r="H20" s="135"/>
      <c r="I20" s="20"/>
      <c r="J20" s="24"/>
    </row>
    <row r="21" spans="1:13">
      <c r="A21" s="62">
        <v>197</v>
      </c>
      <c r="B21" s="64" t="s">
        <v>276</v>
      </c>
      <c r="C21" s="24">
        <v>66</v>
      </c>
      <c r="D21" s="64">
        <v>64</v>
      </c>
      <c r="E21" s="64">
        <f>C21-D21</f>
        <v>2</v>
      </c>
      <c r="F21" s="68">
        <f>E21/D21</f>
        <v>3.125E-2</v>
      </c>
      <c r="H21" s="135"/>
      <c r="I21" s="20"/>
      <c r="J21" s="24"/>
    </row>
    <row r="22" spans="1:13">
      <c r="A22" s="62">
        <v>303</v>
      </c>
      <c r="B22" s="64" t="s">
        <v>221</v>
      </c>
      <c r="C22" s="24">
        <v>136</v>
      </c>
      <c r="D22" s="64">
        <v>162</v>
      </c>
      <c r="E22" s="64">
        <f>C22-D22</f>
        <v>-26</v>
      </c>
      <c r="F22" s="68">
        <f>E22/D22</f>
        <v>-0.16049382716049382</v>
      </c>
      <c r="H22" s="135"/>
      <c r="I22" s="20"/>
      <c r="J22" s="24"/>
    </row>
    <row r="23" spans="1:13">
      <c r="A23" s="62">
        <v>2</v>
      </c>
      <c r="B23" s="64" t="s">
        <v>309</v>
      </c>
      <c r="C23" s="24">
        <v>2</v>
      </c>
      <c r="D23" s="64">
        <v>5</v>
      </c>
      <c r="E23" s="64">
        <f>C23-D23</f>
        <v>-3</v>
      </c>
      <c r="F23" s="68">
        <f>E23/D23</f>
        <v>-0.6</v>
      </c>
      <c r="H23" s="135"/>
      <c r="I23" s="20"/>
      <c r="J23" s="24"/>
    </row>
    <row r="24" spans="1:13">
      <c r="A24" s="62">
        <v>803</v>
      </c>
      <c r="B24" s="64" t="s">
        <v>265</v>
      </c>
      <c r="C24" s="24">
        <v>30</v>
      </c>
      <c r="D24" s="64">
        <v>33</v>
      </c>
      <c r="E24" s="64">
        <f>C24-D24</f>
        <v>-3</v>
      </c>
      <c r="F24" s="68">
        <f>E24/D24</f>
        <v>-9.0909090909090912E-2</v>
      </c>
      <c r="H24" s="135"/>
      <c r="I24" s="20"/>
      <c r="J24" s="24"/>
    </row>
    <row r="25" spans="1:13">
      <c r="A25" s="62">
        <v>503</v>
      </c>
      <c r="B25" s="64" t="s">
        <v>128</v>
      </c>
      <c r="C25" s="24">
        <v>91</v>
      </c>
      <c r="D25" s="64">
        <v>101</v>
      </c>
      <c r="E25" s="64">
        <f>C25-D25</f>
        <v>-10</v>
      </c>
      <c r="F25" s="68">
        <f>E25/D25</f>
        <v>-9.9009900990099015E-2</v>
      </c>
      <c r="H25" s="135"/>
      <c r="I25" s="20"/>
      <c r="J25" s="24"/>
    </row>
    <row r="26" spans="1:13">
      <c r="A26" s="62">
        <v>606</v>
      </c>
      <c r="B26" s="64" t="s">
        <v>53</v>
      </c>
      <c r="C26" s="24">
        <v>32</v>
      </c>
      <c r="D26" s="64">
        <v>56</v>
      </c>
      <c r="E26" s="64">
        <f>C26-D26</f>
        <v>-24</v>
      </c>
      <c r="F26" s="68">
        <f>E26/D26</f>
        <v>-0.42857142857142855</v>
      </c>
      <c r="H26" s="135"/>
      <c r="I26" s="20"/>
      <c r="J26" s="24"/>
    </row>
    <row r="27" spans="1:13">
      <c r="A27" s="62">
        <v>609</v>
      </c>
      <c r="B27" s="64" t="s">
        <v>191</v>
      </c>
      <c r="C27" s="24">
        <v>119</v>
      </c>
      <c r="D27" s="64">
        <v>149</v>
      </c>
      <c r="E27" s="64">
        <f>C27-D27</f>
        <v>-30</v>
      </c>
      <c r="F27" s="68">
        <f>E27/D27</f>
        <v>-0.20134228187919462</v>
      </c>
      <c r="H27" s="135"/>
      <c r="I27" s="20"/>
      <c r="J27" s="24"/>
    </row>
    <row r="28" spans="1:13">
      <c r="A28" s="62">
        <v>610</v>
      </c>
      <c r="B28" s="64" t="s">
        <v>65</v>
      </c>
      <c r="C28" s="24">
        <v>69</v>
      </c>
      <c r="D28" s="64">
        <v>78</v>
      </c>
      <c r="E28" s="64">
        <f>C28-D28</f>
        <v>-9</v>
      </c>
      <c r="F28" s="68">
        <f>E28/D28</f>
        <v>-0.11538461538461539</v>
      </c>
      <c r="H28" s="135"/>
      <c r="I28" s="24"/>
      <c r="J28" s="24"/>
    </row>
    <row r="29" spans="1:13">
      <c r="A29" s="62">
        <v>611</v>
      </c>
      <c r="B29" s="64" t="s">
        <v>150</v>
      </c>
      <c r="C29" s="24">
        <v>29</v>
      </c>
      <c r="D29" s="64">
        <v>62</v>
      </c>
      <c r="E29" s="64">
        <f>C29-D29</f>
        <v>-33</v>
      </c>
      <c r="F29" s="68">
        <f>E29/D29</f>
        <v>-0.532258064516129</v>
      </c>
      <c r="H29" s="135"/>
      <c r="I29" s="20"/>
      <c r="J29" s="24"/>
    </row>
    <row r="30" spans="1:13">
      <c r="A30" s="62">
        <v>612</v>
      </c>
      <c r="B30" s="64" t="s">
        <v>47</v>
      </c>
      <c r="C30" s="24">
        <v>221</v>
      </c>
      <c r="D30" s="64">
        <v>269</v>
      </c>
      <c r="E30" s="64">
        <f>C30-D30</f>
        <v>-48</v>
      </c>
      <c r="F30" s="68">
        <f>E30/D30</f>
        <v>-0.17843866171003717</v>
      </c>
      <c r="H30" s="135"/>
      <c r="I30" s="20"/>
      <c r="J30" s="24"/>
    </row>
    <row r="31" spans="1:13">
      <c r="A31" s="62">
        <v>105</v>
      </c>
      <c r="B31" s="64" t="s">
        <v>195</v>
      </c>
      <c r="C31" s="24">
        <v>174</v>
      </c>
      <c r="D31" s="64">
        <v>156</v>
      </c>
      <c r="E31" s="64">
        <f>C31-D31</f>
        <v>18</v>
      </c>
      <c r="F31" s="68">
        <f>E31/D31</f>
        <v>0.11538461538461539</v>
      </c>
      <c r="H31" s="135"/>
      <c r="I31" s="20"/>
      <c r="J31" s="24"/>
    </row>
    <row r="32" spans="1:13">
      <c r="A32" s="62">
        <v>106</v>
      </c>
      <c r="B32" s="64" t="s">
        <v>76</v>
      </c>
      <c r="C32" s="24">
        <v>17</v>
      </c>
      <c r="D32" s="64">
        <v>20</v>
      </c>
      <c r="E32" s="64">
        <f>C32-D32</f>
        <v>-3</v>
      </c>
      <c r="F32" s="68">
        <f>E32/D32</f>
        <v>-0.15</v>
      </c>
      <c r="H32" s="135"/>
      <c r="I32" s="20"/>
      <c r="J32" s="24"/>
    </row>
    <row r="33" spans="1:10">
      <c r="A33" s="62">
        <v>304</v>
      </c>
      <c r="B33" s="64" t="s">
        <v>118</v>
      </c>
      <c r="C33" s="24">
        <v>61</v>
      </c>
      <c r="D33" s="64">
        <v>57</v>
      </c>
      <c r="E33" s="64">
        <f>C33-D33</f>
        <v>4</v>
      </c>
      <c r="F33" s="68">
        <f>E33/D33</f>
        <v>7.0175438596491224E-2</v>
      </c>
      <c r="H33" s="135"/>
      <c r="I33" s="20"/>
      <c r="J33" s="24"/>
    </row>
    <row r="34" spans="1:10">
      <c r="A34" s="62">
        <v>107</v>
      </c>
      <c r="B34" s="64" t="s">
        <v>85</v>
      </c>
      <c r="C34" s="24">
        <v>85</v>
      </c>
      <c r="D34" s="64">
        <v>48</v>
      </c>
      <c r="E34" s="64">
        <f>C34-D34</f>
        <v>37</v>
      </c>
      <c r="F34" s="68">
        <f>E34/D34</f>
        <v>0.77083333333333337</v>
      </c>
      <c r="H34" s="135"/>
      <c r="I34" s="20"/>
      <c r="J34" s="24"/>
    </row>
    <row r="35" spans="1:10">
      <c r="A35" s="62">
        <v>108</v>
      </c>
      <c r="B35" s="64" t="s">
        <v>92</v>
      </c>
      <c r="C35" s="24">
        <v>12</v>
      </c>
      <c r="D35" s="64">
        <v>7</v>
      </c>
      <c r="E35" s="64">
        <f>C35-D35</f>
        <v>5</v>
      </c>
      <c r="F35" s="68">
        <f>E35/D35</f>
        <v>0.7142857142857143</v>
      </c>
      <c r="H35" s="135"/>
      <c r="I35" s="20"/>
      <c r="J35" s="24"/>
    </row>
    <row r="36" spans="1:10">
      <c r="A36" s="62">
        <v>109</v>
      </c>
      <c r="B36" s="64" t="s">
        <v>224</v>
      </c>
      <c r="C36" s="24">
        <v>177</v>
      </c>
      <c r="D36" s="64">
        <v>149</v>
      </c>
      <c r="E36" s="64">
        <f>C36-D36</f>
        <v>28</v>
      </c>
      <c r="F36" s="68">
        <f>E36/D36</f>
        <v>0.18791946308724833</v>
      </c>
      <c r="H36" s="135"/>
      <c r="I36" s="20"/>
      <c r="J36" s="24"/>
    </row>
    <row r="37" spans="1:10">
      <c r="A37" s="62">
        <v>110</v>
      </c>
      <c r="B37" s="64" t="s">
        <v>178</v>
      </c>
      <c r="C37" s="24">
        <v>102</v>
      </c>
      <c r="D37" s="64">
        <v>79</v>
      </c>
      <c r="E37" s="64">
        <f>C37-D37</f>
        <v>23</v>
      </c>
      <c r="F37" s="68">
        <f>E37/D37</f>
        <v>0.29113924050632911</v>
      </c>
      <c r="H37" s="135"/>
      <c r="I37" s="20"/>
      <c r="J37" s="24"/>
    </row>
    <row r="38" spans="1:10">
      <c r="A38" s="62">
        <v>111</v>
      </c>
      <c r="B38" s="64" t="s">
        <v>165</v>
      </c>
      <c r="C38" s="24">
        <v>8</v>
      </c>
      <c r="D38" s="64">
        <v>24</v>
      </c>
      <c r="E38" s="64">
        <f>C38-D38</f>
        <v>-16</v>
      </c>
      <c r="F38" s="68">
        <f>E38/D38</f>
        <v>-0.66666666666666663</v>
      </c>
      <c r="H38" s="135"/>
      <c r="I38" s="20"/>
      <c r="J38" s="24"/>
    </row>
    <row r="39" spans="1:10">
      <c r="A39" s="62">
        <v>140</v>
      </c>
      <c r="B39" s="64" t="s">
        <v>294</v>
      </c>
      <c r="C39" s="24">
        <v>17</v>
      </c>
      <c r="D39" s="64">
        <v>13</v>
      </c>
      <c r="E39" s="64">
        <f>C39-D39</f>
        <v>4</v>
      </c>
      <c r="F39" s="68">
        <f>E39/D39</f>
        <v>0.30769230769230771</v>
      </c>
      <c r="H39" s="135"/>
      <c r="I39" s="20"/>
      <c r="J39" s="24"/>
    </row>
    <row r="40" spans="1:10">
      <c r="A40" s="62">
        <v>139</v>
      </c>
      <c r="B40" s="64" t="s">
        <v>293</v>
      </c>
      <c r="C40" s="24">
        <v>24</v>
      </c>
      <c r="D40" s="64">
        <v>24</v>
      </c>
      <c r="E40" s="64">
        <f>C40-D40</f>
        <v>0</v>
      </c>
      <c r="F40" s="68">
        <f>E40/D40</f>
        <v>0</v>
      </c>
      <c r="H40" s="135"/>
      <c r="I40" s="20"/>
      <c r="J40" s="24"/>
    </row>
    <row r="41" spans="1:10">
      <c r="A41" s="62">
        <v>112</v>
      </c>
      <c r="B41" s="64" t="s">
        <v>268</v>
      </c>
      <c r="C41" s="24">
        <v>9</v>
      </c>
      <c r="D41" s="64">
        <v>8</v>
      </c>
      <c r="E41" s="64">
        <f>C41-D41</f>
        <v>1</v>
      </c>
      <c r="F41" s="68">
        <f>E41/D41</f>
        <v>0.125</v>
      </c>
      <c r="H41" s="135"/>
      <c r="I41" s="20"/>
      <c r="J41" s="24"/>
    </row>
    <row r="42" spans="1:10">
      <c r="A42" s="62">
        <v>204</v>
      </c>
      <c r="B42" s="64" t="s">
        <v>37</v>
      </c>
      <c r="C42" s="24">
        <v>531</v>
      </c>
      <c r="D42" s="64">
        <v>629</v>
      </c>
      <c r="E42" s="64">
        <f>C42-D42</f>
        <v>-98</v>
      </c>
      <c r="F42" s="68">
        <f>E42/D42</f>
        <v>-0.15580286168521462</v>
      </c>
      <c r="H42" s="135"/>
      <c r="I42" s="20"/>
      <c r="J42" s="24"/>
    </row>
    <row r="43" spans="1:10">
      <c r="A43" s="62">
        <v>901</v>
      </c>
      <c r="B43" s="64" t="s">
        <v>41</v>
      </c>
      <c r="C43" s="24">
        <v>306</v>
      </c>
      <c r="D43" s="64">
        <v>391</v>
      </c>
      <c r="E43" s="64">
        <f>C43-D43</f>
        <v>-85</v>
      </c>
      <c r="F43" s="68">
        <f>E43/D43</f>
        <v>-0.21739130434782608</v>
      </c>
      <c r="H43" s="135"/>
      <c r="I43" s="20"/>
      <c r="J43" s="24"/>
    </row>
    <row r="44" spans="1:10">
      <c r="A44" s="62">
        <v>902</v>
      </c>
      <c r="B44" s="64" t="s">
        <v>49</v>
      </c>
      <c r="C44" s="24">
        <v>534</v>
      </c>
      <c r="D44" s="64">
        <v>601</v>
      </c>
      <c r="E44" s="64">
        <f>C44-D44</f>
        <v>-67</v>
      </c>
      <c r="F44" s="68">
        <f>E44/D44</f>
        <v>-0.11148086522462562</v>
      </c>
      <c r="H44" s="135"/>
      <c r="I44" s="20"/>
      <c r="J44" s="24"/>
    </row>
    <row r="45" spans="1:10">
      <c r="A45" s="62">
        <v>615</v>
      </c>
      <c r="B45" s="64" t="s">
        <v>318</v>
      </c>
      <c r="C45" s="24">
        <v>0</v>
      </c>
      <c r="D45" s="64">
        <v>1</v>
      </c>
      <c r="E45" s="64">
        <f>C45-D45</f>
        <v>-1</v>
      </c>
      <c r="F45" s="68">
        <f>E45/D45</f>
        <v>-1</v>
      </c>
      <c r="H45" s="135"/>
      <c r="I45" s="20"/>
      <c r="J45" s="24"/>
    </row>
    <row r="46" spans="1:10">
      <c r="A46" s="62">
        <v>623</v>
      </c>
      <c r="B46" s="64" t="s">
        <v>258</v>
      </c>
      <c r="C46" s="24">
        <v>22</v>
      </c>
      <c r="D46" s="64">
        <v>8</v>
      </c>
      <c r="E46" s="64">
        <f>C46-D46</f>
        <v>14</v>
      </c>
      <c r="F46" s="68">
        <f>E46/D46</f>
        <v>1.75</v>
      </c>
      <c r="H46" s="135"/>
      <c r="I46" s="20"/>
      <c r="J46" s="24"/>
    </row>
    <row r="47" spans="1:10">
      <c r="A47" s="62">
        <v>683</v>
      </c>
      <c r="B47" s="64" t="s">
        <v>331</v>
      </c>
      <c r="C47" s="24">
        <v>10</v>
      </c>
      <c r="D47" s="64">
        <v>2</v>
      </c>
      <c r="E47" s="64">
        <f>C47-D47</f>
        <v>8</v>
      </c>
      <c r="F47" s="68">
        <f>E47/D47</f>
        <v>4</v>
      </c>
      <c r="H47" s="135"/>
      <c r="I47" s="20"/>
      <c r="J47" s="24"/>
    </row>
    <row r="48" spans="1:10">
      <c r="A48" s="62">
        <v>903</v>
      </c>
      <c r="B48" s="64" t="s">
        <v>104</v>
      </c>
      <c r="C48" s="24">
        <v>72</v>
      </c>
      <c r="D48" s="64">
        <v>49</v>
      </c>
      <c r="E48" s="64">
        <f>C48-D48</f>
        <v>23</v>
      </c>
      <c r="F48" s="68">
        <f>E48/D48</f>
        <v>0.46938775510204084</v>
      </c>
      <c r="H48" s="135"/>
      <c r="I48" s="20"/>
      <c r="J48" s="24"/>
    </row>
    <row r="49" spans="1:10">
      <c r="A49" s="62">
        <v>113</v>
      </c>
      <c r="B49" s="64" t="s">
        <v>35</v>
      </c>
      <c r="C49" s="24">
        <v>774</v>
      </c>
      <c r="D49" s="64">
        <v>653</v>
      </c>
      <c r="E49" s="64">
        <f>C49-D49</f>
        <v>121</v>
      </c>
      <c r="F49" s="68">
        <f>E49/D49</f>
        <v>0.18529862174578868</v>
      </c>
      <c r="H49" s="135"/>
      <c r="I49" s="20"/>
      <c r="J49" s="24"/>
    </row>
    <row r="50" spans="1:10">
      <c r="A50" s="62">
        <v>305</v>
      </c>
      <c r="B50" s="64" t="s">
        <v>183</v>
      </c>
      <c r="C50" s="24">
        <v>481</v>
      </c>
      <c r="D50" s="64">
        <v>463</v>
      </c>
      <c r="E50" s="64">
        <f>C50-D50</f>
        <v>18</v>
      </c>
      <c r="F50" s="68">
        <f>E50/D50</f>
        <v>3.8876889848812095E-2</v>
      </c>
      <c r="H50" s="135"/>
      <c r="I50" s="20"/>
      <c r="J50" s="24"/>
    </row>
    <row r="51" spans="1:10">
      <c r="A51" s="62">
        <v>3</v>
      </c>
      <c r="B51" s="64" t="s">
        <v>153</v>
      </c>
      <c r="C51" s="24">
        <v>83</v>
      </c>
      <c r="D51" s="64">
        <v>186</v>
      </c>
      <c r="E51" s="64">
        <f>C51-D51</f>
        <v>-103</v>
      </c>
      <c r="F51" s="68">
        <f>E51/D51</f>
        <v>-0.55376344086021501</v>
      </c>
      <c r="H51" s="135"/>
      <c r="I51" s="20"/>
      <c r="J51" s="24"/>
    </row>
    <row r="52" spans="1:10">
      <c r="A52" s="62">
        <v>904</v>
      </c>
      <c r="B52" s="64" t="s">
        <v>220</v>
      </c>
      <c r="C52" s="24">
        <v>124</v>
      </c>
      <c r="D52" s="64">
        <v>117</v>
      </c>
      <c r="E52" s="64">
        <f>C52-D52</f>
        <v>7</v>
      </c>
      <c r="F52" s="68">
        <f>E52/D52</f>
        <v>5.9829059829059832E-2</v>
      </c>
      <c r="H52" s="135"/>
      <c r="I52" s="20"/>
      <c r="J52" s="24"/>
    </row>
    <row r="53" spans="1:10">
      <c r="A53" s="62">
        <v>115</v>
      </c>
      <c r="B53" s="64" t="s">
        <v>227</v>
      </c>
      <c r="C53" s="24">
        <v>65</v>
      </c>
      <c r="D53" s="64">
        <v>39</v>
      </c>
      <c r="E53" s="64">
        <f>C53-D53</f>
        <v>26</v>
      </c>
      <c r="F53" s="68">
        <f>E53/D53</f>
        <v>0.66666666666666663</v>
      </c>
      <c r="H53" s="135"/>
      <c r="I53" s="20"/>
      <c r="J53" s="24"/>
    </row>
    <row r="54" spans="1:10">
      <c r="A54" s="62">
        <v>206</v>
      </c>
      <c r="B54" s="64" t="s">
        <v>38</v>
      </c>
      <c r="C54" s="24">
        <v>478</v>
      </c>
      <c r="D54" s="64">
        <v>447</v>
      </c>
      <c r="E54" s="64">
        <f>C54-D54</f>
        <v>31</v>
      </c>
      <c r="F54" s="68">
        <f>E54/D54</f>
        <v>6.9351230425055935E-2</v>
      </c>
      <c r="H54" s="135"/>
      <c r="I54" s="20"/>
      <c r="J54" s="24"/>
    </row>
    <row r="55" spans="1:10">
      <c r="A55" s="62">
        <v>701</v>
      </c>
      <c r="B55" s="64" t="s">
        <v>111</v>
      </c>
      <c r="C55" s="24">
        <v>10</v>
      </c>
      <c r="D55" s="64">
        <v>14</v>
      </c>
      <c r="E55" s="64">
        <f>C55-D55</f>
        <v>-4</v>
      </c>
      <c r="F55" s="68">
        <f>E55/D55</f>
        <v>-0.2857142857142857</v>
      </c>
      <c r="H55" s="135"/>
      <c r="I55" s="20"/>
      <c r="J55" s="24"/>
    </row>
    <row r="56" spans="1:10">
      <c r="A56" s="62">
        <v>707</v>
      </c>
      <c r="B56" s="64" t="s">
        <v>320</v>
      </c>
      <c r="C56" s="24">
        <v>0</v>
      </c>
      <c r="D56" s="64">
        <v>2</v>
      </c>
      <c r="E56" s="64">
        <f>C56-D56</f>
        <v>-2</v>
      </c>
      <c r="F56" s="68">
        <f>E56/D56</f>
        <v>-1</v>
      </c>
      <c r="H56" s="135"/>
      <c r="I56" s="20"/>
      <c r="J56" s="24"/>
    </row>
    <row r="57" spans="1:10">
      <c r="A57" s="62">
        <v>709</v>
      </c>
      <c r="B57" s="64" t="s">
        <v>175</v>
      </c>
      <c r="C57" s="24">
        <v>59</v>
      </c>
      <c r="D57" s="64">
        <v>65</v>
      </c>
      <c r="E57" s="64">
        <f>C57-D57</f>
        <v>-6</v>
      </c>
      <c r="F57" s="68">
        <f>E57/D57</f>
        <v>-9.2307692307692313E-2</v>
      </c>
      <c r="H57" s="135"/>
      <c r="I57" s="20"/>
      <c r="J57" s="24"/>
    </row>
    <row r="58" spans="1:10">
      <c r="A58" s="62">
        <v>116</v>
      </c>
      <c r="B58" s="64" t="s">
        <v>66</v>
      </c>
      <c r="C58" s="24">
        <v>111</v>
      </c>
      <c r="D58" s="64">
        <v>60</v>
      </c>
      <c r="E58" s="64">
        <f>C58-D58</f>
        <v>51</v>
      </c>
      <c r="F58" s="68">
        <f>E58/D58</f>
        <v>0.85</v>
      </c>
      <c r="H58" s="135"/>
      <c r="I58" s="20"/>
      <c r="J58" s="24"/>
    </row>
    <row r="59" spans="1:10">
      <c r="A59" s="129">
        <v>207</v>
      </c>
      <c r="B59" s="20" t="s">
        <v>250</v>
      </c>
      <c r="C59" s="24">
        <v>11</v>
      </c>
      <c r="D59" s="64">
        <v>6</v>
      </c>
      <c r="E59" s="64">
        <f>C59-D59</f>
        <v>5</v>
      </c>
      <c r="F59" s="68">
        <f>E59/D59</f>
        <v>0.83333333333333337</v>
      </c>
      <c r="H59" s="135"/>
      <c r="I59" s="20"/>
      <c r="J59" s="24"/>
    </row>
    <row r="60" spans="1:10">
      <c r="A60" s="62">
        <v>208</v>
      </c>
      <c r="B60" s="64" t="s">
        <v>80</v>
      </c>
      <c r="C60" s="24">
        <v>107</v>
      </c>
      <c r="D60" s="64">
        <v>89</v>
      </c>
      <c r="E60" s="64">
        <f>C60-D60</f>
        <v>18</v>
      </c>
      <c r="F60" s="68">
        <f>E60/D60</f>
        <v>0.20224719101123595</v>
      </c>
      <c r="H60" s="135"/>
      <c r="I60" s="20"/>
      <c r="J60" s="24"/>
    </row>
    <row r="61" spans="1:10">
      <c r="A61" s="62">
        <v>306</v>
      </c>
      <c r="B61" s="64" t="s">
        <v>84</v>
      </c>
      <c r="C61" s="24">
        <v>73</v>
      </c>
      <c r="D61" s="64">
        <v>94</v>
      </c>
      <c r="E61" s="64">
        <f>C61-D61</f>
        <v>-21</v>
      </c>
      <c r="F61" s="68">
        <f>E61/D61</f>
        <v>-0.22340425531914893</v>
      </c>
      <c r="H61" s="135"/>
      <c r="I61" s="20"/>
      <c r="J61" s="24"/>
    </row>
    <row r="62" spans="1:10">
      <c r="A62" s="62">
        <v>307</v>
      </c>
      <c r="B62" s="64" t="s">
        <v>173</v>
      </c>
      <c r="C62" s="24">
        <v>244</v>
      </c>
      <c r="D62" s="64">
        <v>320</v>
      </c>
      <c r="E62" s="64">
        <f>C62-D62</f>
        <v>-76</v>
      </c>
      <c r="F62" s="68">
        <f>E62/D62</f>
        <v>-0.23749999999999999</v>
      </c>
      <c r="H62" s="135"/>
      <c r="I62" s="20"/>
      <c r="J62" s="24"/>
    </row>
    <row r="63" spans="1:10">
      <c r="A63" s="62">
        <v>504</v>
      </c>
      <c r="B63" s="64" t="s">
        <v>263</v>
      </c>
      <c r="C63" s="24">
        <v>27</v>
      </c>
      <c r="D63" s="64">
        <v>17</v>
      </c>
      <c r="E63" s="64">
        <f>C63-D63</f>
        <v>10</v>
      </c>
      <c r="F63" s="68">
        <f>E63/D63</f>
        <v>0.58823529411764708</v>
      </c>
      <c r="H63" s="135"/>
      <c r="I63" s="20"/>
      <c r="J63" s="24"/>
    </row>
    <row r="64" spans="1:10">
      <c r="A64" s="62">
        <v>255</v>
      </c>
      <c r="B64" s="64" t="s">
        <v>145</v>
      </c>
      <c r="C64" s="24">
        <v>258</v>
      </c>
      <c r="D64" s="64">
        <v>216</v>
      </c>
      <c r="E64" s="64">
        <f>C64-D64</f>
        <v>42</v>
      </c>
      <c r="F64" s="68">
        <f>E64/D64</f>
        <v>0.19444444444444445</v>
      </c>
      <c r="H64" s="135"/>
      <c r="I64" s="20"/>
      <c r="J64" s="24"/>
    </row>
    <row r="65" spans="1:10">
      <c r="A65" s="62">
        <v>221</v>
      </c>
      <c r="B65" s="64" t="s">
        <v>134</v>
      </c>
      <c r="C65" s="24">
        <v>0</v>
      </c>
      <c r="D65" s="64">
        <v>0</v>
      </c>
      <c r="E65" s="64">
        <f>C65-D65</f>
        <v>0</v>
      </c>
      <c r="F65" s="68"/>
      <c r="H65" s="135"/>
      <c r="I65" s="20"/>
      <c r="J65" s="24"/>
    </row>
    <row r="66" spans="1:10">
      <c r="A66" s="62">
        <v>118</v>
      </c>
      <c r="B66" s="64" t="s">
        <v>246</v>
      </c>
      <c r="C66" s="24">
        <v>8</v>
      </c>
      <c r="D66" s="64">
        <v>1</v>
      </c>
      <c r="E66" s="64">
        <f>C66-D66</f>
        <v>7</v>
      </c>
      <c r="F66" s="68">
        <f>E66/D66</f>
        <v>7</v>
      </c>
      <c r="H66" s="135"/>
      <c r="I66" s="20"/>
      <c r="J66" s="24"/>
    </row>
    <row r="67" spans="1:10">
      <c r="A67" s="62">
        <v>905</v>
      </c>
      <c r="B67" s="64" t="s">
        <v>27</v>
      </c>
      <c r="C67" s="24">
        <v>1048</v>
      </c>
      <c r="D67" s="64">
        <v>1045</v>
      </c>
      <c r="E67" s="64">
        <f>C67-D67</f>
        <v>3</v>
      </c>
      <c r="F67" s="68">
        <f>E67/D67</f>
        <v>2.8708133971291866E-3</v>
      </c>
      <c r="H67" s="135"/>
      <c r="I67" s="20"/>
      <c r="J67" s="24"/>
    </row>
    <row r="68" spans="1:10">
      <c r="A68" s="62">
        <v>119</v>
      </c>
      <c r="B68" s="64" t="s">
        <v>313</v>
      </c>
      <c r="C68" s="24">
        <v>8</v>
      </c>
      <c r="D68" s="64">
        <v>0</v>
      </c>
      <c r="E68" s="64">
        <f>C68-D68</f>
        <v>8</v>
      </c>
      <c r="F68" s="68"/>
      <c r="H68" s="135"/>
      <c r="I68" s="20"/>
      <c r="J68" s="24"/>
    </row>
    <row r="69" spans="1:10">
      <c r="A69" s="62">
        <v>308</v>
      </c>
      <c r="B69" s="64" t="s">
        <v>188</v>
      </c>
      <c r="C69" s="24">
        <v>24</v>
      </c>
      <c r="D69" s="64">
        <v>26</v>
      </c>
      <c r="E69" s="64">
        <f>C69-D69</f>
        <v>-2</v>
      </c>
      <c r="F69" s="68">
        <f>E69/D69</f>
        <v>-7.6923076923076927E-2</v>
      </c>
      <c r="H69" s="135"/>
      <c r="I69" s="20"/>
      <c r="J69" s="24"/>
    </row>
    <row r="70" spans="1:10">
      <c r="A70" s="62">
        <v>804</v>
      </c>
      <c r="B70" s="64" t="s">
        <v>113</v>
      </c>
      <c r="C70" s="24">
        <v>6</v>
      </c>
      <c r="D70" s="64">
        <v>38</v>
      </c>
      <c r="E70" s="64">
        <f>C70-D70</f>
        <v>-32</v>
      </c>
      <c r="F70" s="68">
        <f>E70/D70</f>
        <v>-0.84210526315789469</v>
      </c>
      <c r="H70" s="135"/>
      <c r="I70" s="20"/>
      <c r="J70" s="24"/>
    </row>
    <row r="71" spans="1:10">
      <c r="A71" s="62">
        <v>906</v>
      </c>
      <c r="B71" s="64" t="s">
        <v>217</v>
      </c>
      <c r="C71" s="24">
        <v>1168</v>
      </c>
      <c r="D71" s="64">
        <v>1223</v>
      </c>
      <c r="E71" s="64">
        <f>C71-D71</f>
        <v>-55</v>
      </c>
      <c r="F71" s="68">
        <f>E71/D71</f>
        <v>-4.4971381847914965E-2</v>
      </c>
      <c r="H71" s="135"/>
      <c r="I71" s="20"/>
      <c r="J71" s="24"/>
    </row>
    <row r="72" spans="1:10">
      <c r="A72" s="62">
        <v>907</v>
      </c>
      <c r="B72" s="64" t="s">
        <v>63</v>
      </c>
      <c r="C72" s="24">
        <v>1170</v>
      </c>
      <c r="D72" s="64">
        <v>1149</v>
      </c>
      <c r="E72" s="64">
        <f>C72-D72</f>
        <v>21</v>
      </c>
      <c r="F72" s="68">
        <f>E72/D72</f>
        <v>1.8276762402088774E-2</v>
      </c>
      <c r="H72" s="135"/>
      <c r="I72" s="20"/>
      <c r="J72" s="24"/>
    </row>
    <row r="73" spans="1:10">
      <c r="A73" s="62">
        <v>993</v>
      </c>
      <c r="B73" s="64" t="s">
        <v>248</v>
      </c>
      <c r="C73" s="24">
        <v>927</v>
      </c>
      <c r="D73" s="64">
        <v>968</v>
      </c>
      <c r="E73" s="64">
        <f>C73-D73</f>
        <v>-41</v>
      </c>
      <c r="F73" s="68">
        <f>E73/D73</f>
        <v>-4.2355371900826444E-2</v>
      </c>
      <c r="H73" s="135"/>
      <c r="I73" s="20"/>
      <c r="J73" s="24"/>
    </row>
    <row r="74" spans="1:10">
      <c r="A74" s="62">
        <v>199</v>
      </c>
      <c r="B74" s="64" t="s">
        <v>335</v>
      </c>
      <c r="C74" s="24">
        <v>0</v>
      </c>
      <c r="D74" s="64">
        <v>1</v>
      </c>
      <c r="E74" s="64">
        <f>C74-D74</f>
        <v>-1</v>
      </c>
      <c r="F74" s="68">
        <f>E74/D74</f>
        <v>-1</v>
      </c>
      <c r="H74" s="135"/>
      <c r="I74" s="20"/>
      <c r="J74" s="24"/>
    </row>
    <row r="75" spans="1:10">
      <c r="A75" s="62">
        <v>505</v>
      </c>
      <c r="B75" s="64" t="s">
        <v>272</v>
      </c>
      <c r="C75" s="24">
        <v>76</v>
      </c>
      <c r="D75" s="64">
        <v>105</v>
      </c>
      <c r="E75" s="64">
        <f>C75-D75</f>
        <v>-29</v>
      </c>
      <c r="F75" s="68">
        <f>E75/D75</f>
        <v>-0.27619047619047621</v>
      </c>
      <c r="H75" s="135"/>
      <c r="I75" s="20"/>
      <c r="J75" s="24"/>
    </row>
    <row r="76" spans="1:10">
      <c r="A76" s="62">
        <v>258</v>
      </c>
      <c r="B76" s="64" t="s">
        <v>324</v>
      </c>
      <c r="C76" s="24">
        <v>7</v>
      </c>
      <c r="D76" s="64">
        <v>7</v>
      </c>
      <c r="E76" s="64">
        <f>C76-D76</f>
        <v>0</v>
      </c>
      <c r="F76" s="68">
        <f>E76/D76</f>
        <v>0</v>
      </c>
      <c r="H76" s="135"/>
      <c r="I76" s="20"/>
      <c r="J76" s="24"/>
    </row>
    <row r="77" spans="1:10">
      <c r="A77" s="62">
        <v>506</v>
      </c>
      <c r="B77" s="64" t="s">
        <v>277</v>
      </c>
      <c r="C77" s="24">
        <v>7</v>
      </c>
      <c r="D77" s="64">
        <v>9</v>
      </c>
      <c r="E77" s="64">
        <f>C77-D77</f>
        <v>-2</v>
      </c>
      <c r="F77" s="68">
        <f>E77/D77</f>
        <v>-0.22222222222222221</v>
      </c>
      <c r="H77" s="135"/>
      <c r="I77" s="20"/>
      <c r="J77" s="24"/>
    </row>
    <row r="78" spans="1:10">
      <c r="A78" s="62">
        <v>805</v>
      </c>
      <c r="B78" s="64" t="s">
        <v>93</v>
      </c>
      <c r="C78" s="24">
        <v>39</v>
      </c>
      <c r="D78" s="64">
        <v>58</v>
      </c>
      <c r="E78" s="64">
        <f>C78-D78</f>
        <v>-19</v>
      </c>
      <c r="F78" s="68">
        <f>E78/D78</f>
        <v>-0.32758620689655171</v>
      </c>
      <c r="H78" s="135"/>
      <c r="I78" s="20"/>
      <c r="J78" s="24"/>
    </row>
    <row r="79" spans="1:10">
      <c r="A79" s="62">
        <v>806</v>
      </c>
      <c r="B79" s="64" t="s">
        <v>28</v>
      </c>
      <c r="C79" s="24">
        <v>1184</v>
      </c>
      <c r="D79" s="64">
        <v>1294</v>
      </c>
      <c r="E79" s="64">
        <f>C79-D79</f>
        <v>-110</v>
      </c>
      <c r="F79" s="68">
        <f>E79/D79</f>
        <v>-8.5007727975270481E-2</v>
      </c>
      <c r="H79" s="135"/>
      <c r="I79" s="20"/>
      <c r="J79" s="24"/>
    </row>
    <row r="80" spans="1:10">
      <c r="A80" s="62">
        <v>120</v>
      </c>
      <c r="B80" s="64" t="s">
        <v>73</v>
      </c>
      <c r="C80" s="24">
        <v>46</v>
      </c>
      <c r="D80" s="64">
        <v>86</v>
      </c>
      <c r="E80" s="64">
        <f>C80-D80</f>
        <v>-40</v>
      </c>
      <c r="F80" s="68">
        <f>E80/D80</f>
        <v>-0.46511627906976744</v>
      </c>
      <c r="H80" s="135"/>
      <c r="I80" s="20"/>
      <c r="J80" s="24"/>
    </row>
    <row r="81" spans="1:10">
      <c r="A81" s="62">
        <v>121</v>
      </c>
      <c r="B81" s="64" t="s">
        <v>30</v>
      </c>
      <c r="C81" s="24">
        <v>479</v>
      </c>
      <c r="D81" s="64">
        <v>505</v>
      </c>
      <c r="E81" s="64">
        <f>C81-D81</f>
        <v>-26</v>
      </c>
      <c r="F81" s="68">
        <f>E81/D81</f>
        <v>-5.1485148514851482E-2</v>
      </c>
      <c r="H81" s="135"/>
      <c r="I81" s="20"/>
      <c r="J81" s="24"/>
    </row>
    <row r="82" spans="1:10">
      <c r="A82" s="62">
        <v>910</v>
      </c>
      <c r="B82" s="64" t="s">
        <v>210</v>
      </c>
      <c r="C82" s="24">
        <v>158</v>
      </c>
      <c r="D82" s="64">
        <v>164</v>
      </c>
      <c r="E82" s="64">
        <f>C82-D82</f>
        <v>-6</v>
      </c>
      <c r="F82" s="68">
        <f>E82/D82</f>
        <v>-3.6585365853658534E-2</v>
      </c>
      <c r="H82" s="135"/>
      <c r="I82" s="20"/>
      <c r="J82" s="24"/>
    </row>
    <row r="83" spans="1:10">
      <c r="A83" s="62">
        <v>807</v>
      </c>
      <c r="B83" s="64" t="s">
        <v>185</v>
      </c>
      <c r="C83" s="24">
        <v>26</v>
      </c>
      <c r="D83" s="64">
        <v>64</v>
      </c>
      <c r="E83" s="64">
        <f>C83-D83</f>
        <v>-38</v>
      </c>
      <c r="F83" s="68">
        <f>E83/D83</f>
        <v>-0.59375</v>
      </c>
      <c r="H83" s="135"/>
      <c r="I83" s="20"/>
      <c r="J83" s="24"/>
    </row>
    <row r="84" spans="1:10">
      <c r="A84" s="62">
        <v>678</v>
      </c>
      <c r="B84" s="64" t="s">
        <v>40</v>
      </c>
      <c r="C84" s="24">
        <v>156</v>
      </c>
      <c r="D84" s="64">
        <v>237</v>
      </c>
      <c r="E84" s="64">
        <f>C84-D84</f>
        <v>-81</v>
      </c>
      <c r="F84" s="68">
        <f>E84/D84</f>
        <v>-0.34177215189873417</v>
      </c>
      <c r="H84" s="135"/>
      <c r="I84" s="20"/>
      <c r="J84" s="24"/>
    </row>
    <row r="85" spans="1:10">
      <c r="A85" s="62">
        <v>309</v>
      </c>
      <c r="B85" s="64" t="s">
        <v>177</v>
      </c>
      <c r="C85" s="24">
        <v>22</v>
      </c>
      <c r="D85" s="64">
        <v>27</v>
      </c>
      <c r="E85" s="64">
        <f>C85-D85</f>
        <v>-5</v>
      </c>
      <c r="F85" s="68">
        <f>E85/D85</f>
        <v>-0.18518518518518517</v>
      </c>
      <c r="H85" s="135"/>
      <c r="I85" s="20"/>
      <c r="J85" s="24"/>
    </row>
    <row r="86" spans="1:10">
      <c r="A86" s="62">
        <v>210</v>
      </c>
      <c r="B86" s="64" t="s">
        <v>314</v>
      </c>
      <c r="C86" s="24">
        <v>638</v>
      </c>
      <c r="D86" s="64">
        <v>770</v>
      </c>
      <c r="E86" s="64">
        <f>C86-D86</f>
        <v>-132</v>
      </c>
      <c r="F86" s="68">
        <f>E86/D86</f>
        <v>-0.17142857142857143</v>
      </c>
      <c r="H86" s="135"/>
      <c r="I86" s="20"/>
      <c r="J86" s="24"/>
    </row>
    <row r="87" spans="1:10">
      <c r="A87" s="62">
        <v>211</v>
      </c>
      <c r="B87" s="64" t="s">
        <v>237</v>
      </c>
      <c r="C87" s="24">
        <v>175</v>
      </c>
      <c r="D87" s="64">
        <v>175</v>
      </c>
      <c r="E87" s="64">
        <f>C87-D87</f>
        <v>0</v>
      </c>
      <c r="F87" s="68">
        <f>E87/D87</f>
        <v>0</v>
      </c>
      <c r="H87" s="135"/>
      <c r="I87" s="20"/>
      <c r="J87" s="24"/>
    </row>
    <row r="88" spans="1:10">
      <c r="A88" s="62">
        <v>212</v>
      </c>
      <c r="B88" s="64" t="s">
        <v>157</v>
      </c>
      <c r="C88" s="24">
        <v>46</v>
      </c>
      <c r="D88" s="64">
        <v>72</v>
      </c>
      <c r="E88" s="64">
        <f>C88-D88</f>
        <v>-26</v>
      </c>
      <c r="F88" s="68">
        <f>E88/D88</f>
        <v>-0.3611111111111111</v>
      </c>
      <c r="H88" s="135"/>
      <c r="I88" s="20"/>
      <c r="J88" s="24"/>
    </row>
    <row r="89" spans="1:10">
      <c r="A89" s="62">
        <v>257</v>
      </c>
      <c r="B89" s="64" t="s">
        <v>298</v>
      </c>
      <c r="C89" s="24">
        <v>74</v>
      </c>
      <c r="D89" s="64">
        <v>49</v>
      </c>
      <c r="E89" s="64">
        <f>C89-D89</f>
        <v>25</v>
      </c>
      <c r="F89" s="68">
        <f>E89/D89</f>
        <v>0.51020408163265307</v>
      </c>
      <c r="H89" s="135"/>
      <c r="I89" s="20"/>
      <c r="J89" s="24"/>
    </row>
    <row r="90" spans="1:10">
      <c r="A90" s="62">
        <v>205</v>
      </c>
      <c r="B90" s="64" t="s">
        <v>98</v>
      </c>
      <c r="C90" s="24">
        <v>95</v>
      </c>
      <c r="D90" s="64">
        <v>128</v>
      </c>
      <c r="E90" s="64">
        <f>C90-D90</f>
        <v>-33</v>
      </c>
      <c r="F90" s="68">
        <f>E90/D90</f>
        <v>-0.2578125</v>
      </c>
      <c r="H90" s="135"/>
      <c r="I90" s="20"/>
      <c r="J90" s="24"/>
    </row>
    <row r="91" spans="1:10">
      <c r="A91" s="62">
        <v>711</v>
      </c>
      <c r="B91" s="64" t="s">
        <v>274</v>
      </c>
      <c r="C91" s="24">
        <v>8</v>
      </c>
      <c r="D91" s="64">
        <v>13</v>
      </c>
      <c r="E91" s="64">
        <f>C91-D91</f>
        <v>-5</v>
      </c>
      <c r="F91" s="68">
        <f>E91/D91</f>
        <v>-0.38461538461538464</v>
      </c>
      <c r="H91" s="135"/>
      <c r="I91" s="20"/>
      <c r="J91" s="24"/>
    </row>
    <row r="92" spans="1:10">
      <c r="A92" s="62">
        <v>621</v>
      </c>
      <c r="B92" s="64" t="s">
        <v>25</v>
      </c>
      <c r="C92" s="24">
        <v>365</v>
      </c>
      <c r="D92" s="64">
        <v>705</v>
      </c>
      <c r="E92" s="64">
        <f>C92-D92</f>
        <v>-340</v>
      </c>
      <c r="F92" s="68">
        <f>E92/D92</f>
        <v>-0.48226950354609927</v>
      </c>
      <c r="H92" s="135"/>
      <c r="I92" s="20"/>
      <c r="J92" s="24"/>
    </row>
    <row r="93" spans="1:10">
      <c r="A93" s="62">
        <v>622</v>
      </c>
      <c r="B93" s="64" t="s">
        <v>72</v>
      </c>
      <c r="C93" s="24">
        <v>16</v>
      </c>
      <c r="D93" s="64">
        <v>1</v>
      </c>
      <c r="E93" s="64">
        <f>C93-D93</f>
        <v>15</v>
      </c>
      <c r="F93" s="68">
        <f>E93/D93</f>
        <v>15</v>
      </c>
      <c r="H93" s="135"/>
      <c r="I93" s="20"/>
      <c r="J93" s="24"/>
    </row>
    <row r="94" spans="1:10">
      <c r="A94" s="62">
        <v>213</v>
      </c>
      <c r="B94" s="64" t="s">
        <v>83</v>
      </c>
      <c r="C94" s="24">
        <v>505</v>
      </c>
      <c r="D94" s="64">
        <v>569</v>
      </c>
      <c r="E94" s="64">
        <f>C94-D94</f>
        <v>-64</v>
      </c>
      <c r="F94" s="68">
        <f>E94/D94</f>
        <v>-0.11247803163444639</v>
      </c>
      <c r="H94" s="135"/>
      <c r="I94" s="20"/>
      <c r="J94" s="24"/>
    </row>
    <row r="95" spans="1:10">
      <c r="A95" s="62">
        <v>214</v>
      </c>
      <c r="B95" s="64" t="s">
        <v>226</v>
      </c>
      <c r="C95" s="24">
        <v>345</v>
      </c>
      <c r="D95" s="64">
        <v>462</v>
      </c>
      <c r="E95" s="64">
        <f>C95-D95</f>
        <v>-117</v>
      </c>
      <c r="F95" s="68">
        <f>E95/D95</f>
        <v>-0.25324675324675322</v>
      </c>
      <c r="H95" s="135"/>
      <c r="I95" s="20"/>
      <c r="J95" s="24"/>
    </row>
    <row r="96" spans="1:10">
      <c r="A96" s="62">
        <v>215</v>
      </c>
      <c r="B96" s="64" t="s">
        <v>229</v>
      </c>
      <c r="C96" s="24">
        <v>379</v>
      </c>
      <c r="D96" s="64">
        <v>435</v>
      </c>
      <c r="E96" s="64">
        <f>C96-D96</f>
        <v>-56</v>
      </c>
      <c r="F96" s="68">
        <f>E96/D96</f>
        <v>-0.12873563218390804</v>
      </c>
      <c r="H96" s="135"/>
      <c r="I96" s="20"/>
      <c r="J96" s="24"/>
    </row>
    <row r="97" spans="1:10">
      <c r="A97" s="62">
        <v>216</v>
      </c>
      <c r="B97" s="64" t="s">
        <v>223</v>
      </c>
      <c r="C97" s="24">
        <f>347+3</f>
        <v>350</v>
      </c>
      <c r="D97" s="64">
        <v>372</v>
      </c>
      <c r="E97" s="64">
        <f>C97-D97</f>
        <v>-22</v>
      </c>
      <c r="F97" s="68">
        <f>E97/D97</f>
        <v>-5.9139784946236562E-2</v>
      </c>
      <c r="H97" s="135"/>
      <c r="I97" s="20"/>
      <c r="J97" s="24"/>
    </row>
    <row r="98" spans="1:10">
      <c r="A98" s="62">
        <v>217</v>
      </c>
      <c r="B98" s="64" t="s">
        <v>207</v>
      </c>
      <c r="C98" s="24">
        <v>101</v>
      </c>
      <c r="D98" s="64">
        <v>108</v>
      </c>
      <c r="E98" s="64">
        <f>C98-D98</f>
        <v>-7</v>
      </c>
      <c r="F98" s="68">
        <f>E98/D98</f>
        <v>-6.4814814814814811E-2</v>
      </c>
      <c r="H98" s="135"/>
      <c r="I98" s="20"/>
      <c r="J98" s="24"/>
    </row>
    <row r="99" spans="1:10">
      <c r="A99" s="62">
        <v>218</v>
      </c>
      <c r="B99" s="64" t="s">
        <v>59</v>
      </c>
      <c r="C99" s="24">
        <v>187</v>
      </c>
      <c r="D99" s="64">
        <v>157</v>
      </c>
      <c r="E99" s="64">
        <f>C99-D99</f>
        <v>30</v>
      </c>
      <c r="F99" s="68">
        <f>E99/D99</f>
        <v>0.19108280254777071</v>
      </c>
      <c r="H99" s="135"/>
      <c r="I99" s="20"/>
      <c r="J99" s="24"/>
    </row>
    <row r="100" spans="1:10">
      <c r="A100" s="62">
        <v>712</v>
      </c>
      <c r="B100" s="64" t="s">
        <v>236</v>
      </c>
      <c r="C100" s="24">
        <v>223</v>
      </c>
      <c r="D100" s="64">
        <v>169</v>
      </c>
      <c r="E100" s="64">
        <f>C100-D100</f>
        <v>54</v>
      </c>
      <c r="F100" s="68">
        <f>E100/D100</f>
        <v>0.31952662721893493</v>
      </c>
      <c r="H100" s="135"/>
      <c r="I100" s="20"/>
      <c r="J100" s="24"/>
    </row>
    <row r="101" spans="1:10">
      <c r="A101" s="62">
        <v>808</v>
      </c>
      <c r="B101" s="64" t="s">
        <v>29</v>
      </c>
      <c r="C101" s="24">
        <v>565</v>
      </c>
      <c r="D101" s="64">
        <v>650</v>
      </c>
      <c r="E101" s="64">
        <f>C101-D101</f>
        <v>-85</v>
      </c>
      <c r="F101" s="68">
        <f>E101/D101</f>
        <v>-0.13076923076923078</v>
      </c>
      <c r="H101" s="135"/>
      <c r="I101" s="20"/>
      <c r="J101" s="24"/>
    </row>
    <row r="102" spans="1:10">
      <c r="A102" s="62">
        <v>310</v>
      </c>
      <c r="B102" s="64" t="s">
        <v>154</v>
      </c>
      <c r="C102" s="24">
        <v>8</v>
      </c>
      <c r="D102" s="64">
        <v>16</v>
      </c>
      <c r="E102" s="64">
        <f>C102-D102</f>
        <v>-8</v>
      </c>
      <c r="F102" s="68">
        <f>E102/D102</f>
        <v>-0.5</v>
      </c>
      <c r="H102" s="135"/>
      <c r="I102" s="20"/>
      <c r="J102" s="24"/>
    </row>
    <row r="103" spans="1:10">
      <c r="A103" s="62">
        <v>219</v>
      </c>
      <c r="B103" s="64" t="s">
        <v>115</v>
      </c>
      <c r="C103" s="24">
        <v>11</v>
      </c>
      <c r="D103" s="64">
        <v>0</v>
      </c>
      <c r="E103" s="64">
        <f>C103-D103</f>
        <v>11</v>
      </c>
      <c r="F103" s="68"/>
      <c r="H103" s="135"/>
      <c r="I103" s="20"/>
      <c r="J103" s="24"/>
    </row>
    <row r="104" spans="1:10">
      <c r="A104" s="62">
        <v>713</v>
      </c>
      <c r="B104" s="64" t="s">
        <v>329</v>
      </c>
      <c r="C104" s="24">
        <v>0</v>
      </c>
      <c r="D104" s="64">
        <v>1</v>
      </c>
      <c r="E104" s="64">
        <f>C104-D104</f>
        <v>-1</v>
      </c>
      <c r="F104" s="68">
        <f>E104/D104</f>
        <v>-1</v>
      </c>
      <c r="H104" s="135"/>
      <c r="I104" s="20"/>
      <c r="J104" s="24"/>
    </row>
    <row r="105" spans="1:10">
      <c r="A105" s="62">
        <v>507</v>
      </c>
      <c r="B105" s="64" t="s">
        <v>204</v>
      </c>
      <c r="C105" s="24">
        <v>191</v>
      </c>
      <c r="D105" s="64">
        <v>244</v>
      </c>
      <c r="E105" s="64">
        <f>C105-D105</f>
        <v>-53</v>
      </c>
      <c r="F105" s="68">
        <f>E105/D105</f>
        <v>-0.21721311475409835</v>
      </c>
      <c r="H105" s="135"/>
      <c r="I105" s="20"/>
      <c r="J105" s="24"/>
    </row>
    <row r="106" spans="1:10">
      <c r="A106" s="62">
        <v>547</v>
      </c>
      <c r="B106" s="64" t="s">
        <v>132</v>
      </c>
      <c r="C106" s="24">
        <v>35</v>
      </c>
      <c r="D106" s="64">
        <v>37</v>
      </c>
      <c r="E106" s="64">
        <f>C106-D106</f>
        <v>-2</v>
      </c>
      <c r="F106" s="68">
        <f>E106/D106</f>
        <v>-5.4054054054054057E-2</v>
      </c>
      <c r="H106" s="135"/>
      <c r="I106" s="20"/>
      <c r="J106" s="24"/>
    </row>
    <row r="107" spans="1:10">
      <c r="A107" s="62">
        <v>809</v>
      </c>
      <c r="B107" s="64" t="s">
        <v>180</v>
      </c>
      <c r="C107" s="24">
        <v>28</v>
      </c>
      <c r="D107" s="64">
        <v>28</v>
      </c>
      <c r="E107" s="64">
        <f>C107-D107</f>
        <v>0</v>
      </c>
      <c r="F107" s="68">
        <f>E107/D107</f>
        <v>0</v>
      </c>
      <c r="H107" s="135"/>
      <c r="I107" s="20"/>
      <c r="J107" s="24"/>
    </row>
    <row r="108" spans="1:10">
      <c r="A108" s="62">
        <v>222</v>
      </c>
      <c r="B108" s="64" t="s">
        <v>181</v>
      </c>
      <c r="C108" s="24">
        <v>0</v>
      </c>
      <c r="D108" s="64">
        <v>0</v>
      </c>
      <c r="E108" s="64">
        <f>C108-D108</f>
        <v>0</v>
      </c>
      <c r="F108" s="68"/>
      <c r="H108" s="135"/>
      <c r="I108" s="20"/>
      <c r="J108" s="24"/>
    </row>
    <row r="109" spans="1:10">
      <c r="A109" s="62">
        <v>508</v>
      </c>
      <c r="B109" s="64" t="s">
        <v>51</v>
      </c>
      <c r="C109" s="24">
        <v>552</v>
      </c>
      <c r="D109" s="64">
        <v>599</v>
      </c>
      <c r="E109" s="64">
        <f>C109-D109</f>
        <v>-47</v>
      </c>
      <c r="F109" s="68">
        <f>E109/D109</f>
        <v>-7.8464106844741241E-2</v>
      </c>
      <c r="H109" s="135"/>
      <c r="I109" s="20"/>
      <c r="J109" s="24"/>
    </row>
    <row r="110" spans="1:10">
      <c r="A110" s="62">
        <v>509</v>
      </c>
      <c r="B110" s="64" t="s">
        <v>190</v>
      </c>
      <c r="C110" s="24">
        <v>207</v>
      </c>
      <c r="D110" s="64">
        <v>266</v>
      </c>
      <c r="E110" s="64">
        <f>C110-D110</f>
        <v>-59</v>
      </c>
      <c r="F110" s="68">
        <f>E110/D110</f>
        <v>-0.22180451127819548</v>
      </c>
      <c r="H110" s="135"/>
      <c r="I110" s="20"/>
      <c r="J110" s="24"/>
    </row>
    <row r="111" spans="1:10">
      <c r="A111" s="62">
        <v>625</v>
      </c>
      <c r="B111" s="64" t="s">
        <v>36</v>
      </c>
      <c r="C111" s="24">
        <v>353</v>
      </c>
      <c r="D111" s="64">
        <v>461</v>
      </c>
      <c r="E111" s="64">
        <f>C111-D111</f>
        <v>-108</v>
      </c>
      <c r="F111" s="68">
        <f>E111/D111</f>
        <v>-0.23427331887201736</v>
      </c>
      <c r="H111" s="135"/>
      <c r="I111" s="20"/>
      <c r="J111" s="24"/>
    </row>
    <row r="112" spans="1:10">
      <c r="A112" s="62">
        <v>810</v>
      </c>
      <c r="B112" s="64" t="s">
        <v>32</v>
      </c>
      <c r="C112" s="24">
        <v>791</v>
      </c>
      <c r="D112" s="64">
        <v>935</v>
      </c>
      <c r="E112" s="64">
        <f>C112-D112</f>
        <v>-144</v>
      </c>
      <c r="F112" s="68">
        <f>E112/D112</f>
        <v>-0.15401069518716579</v>
      </c>
      <c r="H112" s="135"/>
      <c r="I112" s="20"/>
      <c r="J112" s="24"/>
    </row>
    <row r="113" spans="1:10">
      <c r="A113" s="62">
        <v>913</v>
      </c>
      <c r="B113" s="64" t="s">
        <v>230</v>
      </c>
      <c r="C113" s="24">
        <v>732</v>
      </c>
      <c r="D113" s="64">
        <v>650</v>
      </c>
      <c r="E113" s="64">
        <f>C113-D113</f>
        <v>82</v>
      </c>
      <c r="F113" s="68">
        <f>E113/D113</f>
        <v>0.12615384615384614</v>
      </c>
      <c r="H113" s="135"/>
      <c r="I113" s="20"/>
      <c r="J113" s="24"/>
    </row>
    <row r="114" spans="1:10">
      <c r="A114" s="62">
        <v>6</v>
      </c>
      <c r="B114" s="64" t="s">
        <v>192</v>
      </c>
      <c r="C114" s="24">
        <v>11</v>
      </c>
      <c r="D114" s="64">
        <v>18</v>
      </c>
      <c r="E114" s="64">
        <f>C114-D114</f>
        <v>-7</v>
      </c>
      <c r="F114" s="68">
        <f>E114/D114</f>
        <v>-0.3888888888888889</v>
      </c>
      <c r="H114" s="135"/>
      <c r="I114" s="20"/>
      <c r="J114" s="24"/>
    </row>
    <row r="115" spans="1:10">
      <c r="A115" s="62">
        <v>717</v>
      </c>
      <c r="B115" s="64" t="s">
        <v>247</v>
      </c>
      <c r="C115" s="24">
        <v>12</v>
      </c>
      <c r="D115" s="64">
        <v>2</v>
      </c>
      <c r="E115" s="64">
        <f>C115-D115</f>
        <v>10</v>
      </c>
      <c r="F115" s="68">
        <f>E115/D115</f>
        <v>5</v>
      </c>
      <c r="H115" s="135"/>
      <c r="I115" s="20"/>
      <c r="J115" s="24"/>
    </row>
    <row r="116" spans="1:10">
      <c r="A116" s="62">
        <v>811</v>
      </c>
      <c r="B116" s="64" t="s">
        <v>21</v>
      </c>
      <c r="C116" s="24">
        <v>2012</v>
      </c>
      <c r="D116" s="64">
        <v>2051</v>
      </c>
      <c r="E116" s="64">
        <f>C116-D116</f>
        <v>-39</v>
      </c>
      <c r="F116" s="68">
        <f>E116/D116</f>
        <v>-1.901511457825451E-2</v>
      </c>
      <c r="H116" s="135"/>
      <c r="I116" s="20"/>
      <c r="J116" s="24"/>
    </row>
    <row r="117" spans="1:10">
      <c r="A117" s="62">
        <v>681</v>
      </c>
      <c r="B117" s="64" t="s">
        <v>332</v>
      </c>
      <c r="C117" s="24">
        <v>2</v>
      </c>
      <c r="D117" s="64">
        <v>2</v>
      </c>
      <c r="E117" s="64">
        <f>C117-D117</f>
        <v>0</v>
      </c>
      <c r="F117" s="68">
        <f>E117/D117</f>
        <v>0</v>
      </c>
      <c r="H117" s="135"/>
      <c r="I117" s="20"/>
      <c r="J117" s="24"/>
    </row>
    <row r="118" spans="1:10">
      <c r="A118" s="62">
        <v>718</v>
      </c>
      <c r="B118" s="64" t="s">
        <v>135</v>
      </c>
      <c r="C118" s="24">
        <v>107</v>
      </c>
      <c r="D118" s="64">
        <v>134</v>
      </c>
      <c r="E118" s="64">
        <f>C118-D118</f>
        <v>-27</v>
      </c>
      <c r="F118" s="68">
        <f>E118/D118</f>
        <v>-0.20149253731343283</v>
      </c>
      <c r="H118" s="135"/>
      <c r="I118" s="20"/>
      <c r="J118" s="24"/>
    </row>
    <row r="119" spans="1:10">
      <c r="A119" s="62">
        <v>122</v>
      </c>
      <c r="B119" s="64" t="s">
        <v>292</v>
      </c>
      <c r="C119" s="24">
        <v>30</v>
      </c>
      <c r="D119" s="64">
        <v>20</v>
      </c>
      <c r="E119" s="64">
        <f>C119-D119</f>
        <v>10</v>
      </c>
      <c r="F119" s="68">
        <f>E119/D119</f>
        <v>0.5</v>
      </c>
      <c r="H119" s="135"/>
      <c r="I119" s="20"/>
      <c r="J119" s="24"/>
    </row>
    <row r="120" spans="1:10">
      <c r="A120" s="62">
        <v>630</v>
      </c>
      <c r="B120" s="64" t="s">
        <v>326</v>
      </c>
      <c r="C120" s="24">
        <v>19</v>
      </c>
      <c r="D120" s="64">
        <v>9</v>
      </c>
      <c r="E120" s="64">
        <f>C120-D120</f>
        <v>10</v>
      </c>
      <c r="F120" s="68">
        <f>E120/D120</f>
        <v>1.1111111111111112</v>
      </c>
      <c r="H120" s="135"/>
      <c r="I120" s="20"/>
      <c r="J120" s="24"/>
    </row>
    <row r="121" spans="1:10">
      <c r="A121" s="62">
        <v>634</v>
      </c>
      <c r="B121" s="64" t="s">
        <v>110</v>
      </c>
      <c r="C121" s="24">
        <v>26</v>
      </c>
      <c r="D121" s="64">
        <v>3</v>
      </c>
      <c r="E121" s="64">
        <f>C121-D121</f>
        <v>23</v>
      </c>
      <c r="F121" s="68">
        <f>E121/D121</f>
        <v>7.666666666666667</v>
      </c>
      <c r="H121" s="135"/>
      <c r="I121" s="20"/>
      <c r="J121" s="24"/>
    </row>
    <row r="122" spans="1:10">
      <c r="A122" s="62">
        <v>223</v>
      </c>
      <c r="B122" s="64" t="s">
        <v>67</v>
      </c>
      <c r="C122" s="24">
        <v>359</v>
      </c>
      <c r="D122" s="64">
        <v>321</v>
      </c>
      <c r="E122" s="64">
        <f>C122-D122</f>
        <v>38</v>
      </c>
      <c r="F122" s="68">
        <f>E122/D122</f>
        <v>0.11838006230529595</v>
      </c>
      <c r="H122" s="135"/>
      <c r="I122" s="20"/>
      <c r="J122" s="24"/>
    </row>
    <row r="123" spans="1:10">
      <c r="A123" s="62">
        <v>637</v>
      </c>
      <c r="B123" s="64" t="s">
        <v>334</v>
      </c>
      <c r="C123" s="24">
        <v>0</v>
      </c>
      <c r="D123" s="64">
        <v>2</v>
      </c>
      <c r="E123" s="64">
        <f>C123-D123</f>
        <v>-2</v>
      </c>
      <c r="F123" s="68">
        <f>E123/D123</f>
        <v>-1</v>
      </c>
      <c r="H123" s="135"/>
      <c r="I123" s="20"/>
      <c r="J123" s="24"/>
    </row>
    <row r="124" spans="1:10">
      <c r="A124" s="62">
        <v>7</v>
      </c>
      <c r="B124" s="64" t="s">
        <v>212</v>
      </c>
      <c r="C124" s="24">
        <v>108</v>
      </c>
      <c r="D124" s="64">
        <v>161</v>
      </c>
      <c r="E124" s="64">
        <f>C124-D124</f>
        <v>-53</v>
      </c>
      <c r="F124" s="68">
        <f>E124/D124</f>
        <v>-0.32919254658385094</v>
      </c>
      <c r="H124" s="135"/>
      <c r="I124" s="20"/>
      <c r="J124" s="24"/>
    </row>
    <row r="125" spans="1:10">
      <c r="A125" s="62">
        <v>914</v>
      </c>
      <c r="B125" s="64" t="s">
        <v>152</v>
      </c>
      <c r="C125" s="24">
        <v>37</v>
      </c>
      <c r="D125" s="64">
        <v>37</v>
      </c>
      <c r="E125" s="64">
        <f>C125-D125</f>
        <v>0</v>
      </c>
      <c r="F125" s="68">
        <f>E125/D125</f>
        <v>0</v>
      </c>
      <c r="H125" s="135"/>
      <c r="I125" s="20"/>
      <c r="J125" s="24"/>
    </row>
    <row r="126" spans="1:10">
      <c r="A126" s="62">
        <v>915</v>
      </c>
      <c r="B126" s="64" t="s">
        <v>156</v>
      </c>
      <c r="C126" s="24">
        <v>65</v>
      </c>
      <c r="D126" s="64">
        <v>60</v>
      </c>
      <c r="E126" s="64">
        <f>C126-D126</f>
        <v>5</v>
      </c>
      <c r="F126" s="68">
        <f>E126/D126</f>
        <v>8.3333333333333329E-2</v>
      </c>
      <c r="H126" s="135"/>
      <c r="I126" s="20"/>
      <c r="J126" s="24"/>
    </row>
    <row r="127" spans="1:10">
      <c r="A127" s="62">
        <v>720</v>
      </c>
      <c r="B127" s="64" t="s">
        <v>312</v>
      </c>
      <c r="C127" s="24">
        <v>0</v>
      </c>
      <c r="D127" s="64">
        <v>4</v>
      </c>
      <c r="E127" s="64">
        <f>C127-D127</f>
        <v>-4</v>
      </c>
      <c r="F127" s="68">
        <f>E127/D127</f>
        <v>-1</v>
      </c>
      <c r="H127" s="135"/>
      <c r="I127" s="20"/>
      <c r="J127" s="24"/>
    </row>
    <row r="128" spans="1:10">
      <c r="A128" s="62">
        <v>639</v>
      </c>
      <c r="B128" s="64" t="s">
        <v>273</v>
      </c>
      <c r="C128" s="24">
        <v>16</v>
      </c>
      <c r="D128" s="64">
        <v>8</v>
      </c>
      <c r="E128" s="64">
        <f>C128-D128</f>
        <v>8</v>
      </c>
      <c r="F128" s="68">
        <f>E128/D128</f>
        <v>1</v>
      </c>
      <c r="H128" s="135"/>
      <c r="I128" s="20"/>
      <c r="J128" s="24"/>
    </row>
    <row r="129" spans="1:10">
      <c r="A129" s="62">
        <v>640</v>
      </c>
      <c r="B129" s="64" t="s">
        <v>280</v>
      </c>
      <c r="C129" s="24">
        <v>18</v>
      </c>
      <c r="D129" s="64">
        <v>19</v>
      </c>
      <c r="E129" s="64">
        <f>C129-D129</f>
        <v>-1</v>
      </c>
      <c r="F129" s="68">
        <f>E129/D129</f>
        <v>-5.2631578947368418E-2</v>
      </c>
      <c r="H129" s="135"/>
      <c r="I129" s="20"/>
      <c r="J129" s="24"/>
    </row>
    <row r="130" spans="1:10">
      <c r="A130" s="62">
        <v>734</v>
      </c>
      <c r="B130" s="64" t="s">
        <v>94</v>
      </c>
      <c r="C130" s="24">
        <v>11</v>
      </c>
      <c r="D130" s="64">
        <v>7</v>
      </c>
      <c r="E130" s="64">
        <f>C130-D130</f>
        <v>4</v>
      </c>
      <c r="F130" s="68">
        <f>E130/D130</f>
        <v>0.5714285714285714</v>
      </c>
      <c r="H130" s="135"/>
      <c r="I130" s="20"/>
      <c r="J130" s="24"/>
    </row>
    <row r="131" spans="1:10">
      <c r="A131" s="62">
        <v>224</v>
      </c>
      <c r="B131" s="64" t="s">
        <v>116</v>
      </c>
      <c r="C131" s="24">
        <v>16</v>
      </c>
      <c r="D131" s="64">
        <v>33</v>
      </c>
      <c r="E131" s="64">
        <f>C131-D131</f>
        <v>-17</v>
      </c>
      <c r="F131" s="68">
        <f>E131/D131</f>
        <v>-0.51515151515151514</v>
      </c>
      <c r="H131" s="135"/>
      <c r="I131" s="20"/>
      <c r="J131" s="24"/>
    </row>
    <row r="132" spans="1:10">
      <c r="A132" s="62">
        <v>510</v>
      </c>
      <c r="B132" s="64" t="s">
        <v>89</v>
      </c>
      <c r="C132" s="24">
        <v>16</v>
      </c>
      <c r="D132" s="64">
        <v>42</v>
      </c>
      <c r="E132" s="64">
        <f>C132-D132</f>
        <v>-26</v>
      </c>
      <c r="F132" s="68">
        <f>E132/D132</f>
        <v>-0.61904761904761907</v>
      </c>
      <c r="H132" s="135"/>
      <c r="I132" s="20"/>
      <c r="J132" s="24"/>
    </row>
    <row r="133" spans="1:10">
      <c r="A133" s="126">
        <v>641</v>
      </c>
      <c r="B133" s="20" t="s">
        <v>363</v>
      </c>
      <c r="C133" s="24">
        <v>4</v>
      </c>
      <c r="D133" s="64">
        <v>0</v>
      </c>
      <c r="E133" s="64">
        <f>C133-D133</f>
        <v>4</v>
      </c>
      <c r="F133" s="68"/>
      <c r="H133" s="135"/>
      <c r="I133" s="20"/>
      <c r="J133" s="24"/>
    </row>
    <row r="134" spans="1:10">
      <c r="A134" s="62">
        <v>642</v>
      </c>
      <c r="B134" s="64" t="s">
        <v>33</v>
      </c>
      <c r="C134" s="24">
        <v>256</v>
      </c>
      <c r="D134" s="64">
        <v>258</v>
      </c>
      <c r="E134" s="64">
        <f>C134-D134</f>
        <v>-2</v>
      </c>
      <c r="F134" s="68">
        <f>E134/D134</f>
        <v>-7.7519379844961239E-3</v>
      </c>
      <c r="H134" s="135"/>
      <c r="I134" s="20"/>
      <c r="J134" s="24"/>
    </row>
    <row r="135" spans="1:10">
      <c r="A135" s="62">
        <v>643</v>
      </c>
      <c r="B135" s="64" t="s">
        <v>130</v>
      </c>
      <c r="C135" s="24">
        <v>10</v>
      </c>
      <c r="D135" s="64">
        <v>10</v>
      </c>
      <c r="E135" s="64">
        <f>C135-D135</f>
        <v>0</v>
      </c>
      <c r="F135" s="68">
        <f>E135/D135</f>
        <v>0</v>
      </c>
      <c r="H135" s="135"/>
      <c r="I135" s="20"/>
      <c r="J135" s="24"/>
    </row>
    <row r="136" spans="1:10">
      <c r="A136" s="62">
        <v>511</v>
      </c>
      <c r="B136" s="64" t="s">
        <v>325</v>
      </c>
      <c r="C136" s="24">
        <v>0</v>
      </c>
      <c r="D136" s="64">
        <v>5</v>
      </c>
      <c r="E136" s="64">
        <f>C136-D136</f>
        <v>-5</v>
      </c>
      <c r="F136" s="68">
        <f>E136/D136</f>
        <v>-1</v>
      </c>
      <c r="H136" s="135"/>
      <c r="I136" s="20"/>
      <c r="J136" s="24"/>
    </row>
    <row r="137" spans="1:10">
      <c r="A137" s="62">
        <v>123</v>
      </c>
      <c r="B137" s="64" t="s">
        <v>269</v>
      </c>
      <c r="C137" s="24">
        <v>49</v>
      </c>
      <c r="D137" s="64">
        <v>54</v>
      </c>
      <c r="E137" s="64">
        <f>C137-D137</f>
        <v>-5</v>
      </c>
      <c r="F137" s="68">
        <f>E137/D137</f>
        <v>-9.2592592592592587E-2</v>
      </c>
      <c r="H137" s="135"/>
      <c r="I137" s="20"/>
      <c r="J137" s="24"/>
    </row>
    <row r="138" spans="1:10">
      <c r="A138" s="62">
        <v>124</v>
      </c>
      <c r="B138" s="64" t="s">
        <v>323</v>
      </c>
      <c r="C138" s="24">
        <v>2</v>
      </c>
      <c r="D138" s="64">
        <v>3</v>
      </c>
      <c r="E138" s="64">
        <f>C138-D138</f>
        <v>-1</v>
      </c>
      <c r="F138" s="68">
        <f>E138/D138</f>
        <v>-0.33333333333333331</v>
      </c>
      <c r="H138" s="135"/>
      <c r="I138" s="20"/>
      <c r="J138" s="24"/>
    </row>
    <row r="139" spans="1:10">
      <c r="A139" s="62">
        <v>125</v>
      </c>
      <c r="B139" s="64" t="s">
        <v>310</v>
      </c>
      <c r="C139" s="24">
        <v>6</v>
      </c>
      <c r="D139" s="64">
        <v>1</v>
      </c>
      <c r="E139" s="64">
        <f>C139-D139</f>
        <v>5</v>
      </c>
      <c r="F139" s="68">
        <f>E139/D139</f>
        <v>5</v>
      </c>
      <c r="H139" s="135"/>
      <c r="I139" s="20"/>
      <c r="J139" s="24"/>
    </row>
    <row r="140" spans="1:10">
      <c r="A140" s="62">
        <v>226</v>
      </c>
      <c r="B140" s="64" t="s">
        <v>141</v>
      </c>
      <c r="C140" s="24">
        <v>141</v>
      </c>
      <c r="D140" s="64">
        <v>163</v>
      </c>
      <c r="E140" s="64">
        <f>C140-D140</f>
        <v>-22</v>
      </c>
      <c r="F140" s="68">
        <f>E140/D140</f>
        <v>-0.13496932515337423</v>
      </c>
      <c r="H140" s="135"/>
      <c r="I140" s="20"/>
      <c r="J140" s="24"/>
    </row>
    <row r="141" spans="1:10">
      <c r="A141" s="126">
        <v>126</v>
      </c>
      <c r="B141" s="20" t="s">
        <v>357</v>
      </c>
      <c r="C141" s="24">
        <v>1</v>
      </c>
      <c r="D141" s="64">
        <v>0</v>
      </c>
      <c r="E141" s="64">
        <f>C141-D141</f>
        <v>1</v>
      </c>
      <c r="F141" s="68"/>
      <c r="H141" s="135"/>
      <c r="I141" s="20"/>
      <c r="J141" s="24"/>
    </row>
    <row r="142" spans="1:10">
      <c r="A142" s="62">
        <v>599</v>
      </c>
      <c r="B142" s="64" t="s">
        <v>245</v>
      </c>
      <c r="C142" s="24">
        <v>59</v>
      </c>
      <c r="D142" s="64">
        <v>42</v>
      </c>
      <c r="E142" s="64">
        <f>C142-D142</f>
        <v>17</v>
      </c>
      <c r="F142" s="68">
        <f>E142/D142</f>
        <v>0.40476190476190477</v>
      </c>
      <c r="H142" s="135"/>
      <c r="I142" s="20"/>
      <c r="J142" s="24"/>
    </row>
    <row r="143" spans="1:10">
      <c r="A143" s="62">
        <v>313</v>
      </c>
      <c r="B143" s="64" t="s">
        <v>123</v>
      </c>
      <c r="C143" s="24">
        <v>4</v>
      </c>
      <c r="D143" s="64">
        <v>19</v>
      </c>
      <c r="E143" s="64">
        <f>C143-D143</f>
        <v>-15</v>
      </c>
      <c r="F143" s="68">
        <f>E143/D143</f>
        <v>-0.78947368421052633</v>
      </c>
      <c r="H143" s="135"/>
      <c r="I143" s="20"/>
      <c r="J143" s="24"/>
    </row>
    <row r="144" spans="1:10">
      <c r="A144" s="62">
        <v>327</v>
      </c>
      <c r="B144" s="64" t="s">
        <v>34</v>
      </c>
      <c r="C144" s="24">
        <v>323</v>
      </c>
      <c r="D144" s="64">
        <v>434</v>
      </c>
      <c r="E144" s="64">
        <f>C144-D144</f>
        <v>-111</v>
      </c>
      <c r="F144" s="68">
        <f>E144/D144</f>
        <v>-0.25576036866359447</v>
      </c>
      <c r="H144" s="135"/>
      <c r="I144" s="20"/>
      <c r="J144" s="24"/>
    </row>
    <row r="145" spans="1:10">
      <c r="A145" s="62">
        <v>721</v>
      </c>
      <c r="B145" s="64" t="s">
        <v>87</v>
      </c>
      <c r="C145" s="24">
        <v>22</v>
      </c>
      <c r="D145" s="64">
        <v>1</v>
      </c>
      <c r="E145" s="64">
        <f>C145-D145</f>
        <v>21</v>
      </c>
      <c r="F145" s="68">
        <f>E145/D145</f>
        <v>21</v>
      </c>
      <c r="H145" s="135"/>
      <c r="I145" s="20"/>
      <c r="J145" s="24"/>
    </row>
    <row r="146" spans="1:10">
      <c r="A146" s="62">
        <v>722</v>
      </c>
      <c r="B146" s="64" t="s">
        <v>44</v>
      </c>
      <c r="C146" s="24">
        <v>364</v>
      </c>
      <c r="D146" s="64">
        <v>362</v>
      </c>
      <c r="E146" s="64">
        <f>C146-D146</f>
        <v>2</v>
      </c>
      <c r="F146" s="68">
        <f>E146/D146</f>
        <v>5.5248618784530384E-3</v>
      </c>
      <c r="H146" s="135"/>
      <c r="I146" s="20"/>
      <c r="J146" s="24"/>
    </row>
    <row r="147" spans="1:10">
      <c r="A147" s="62">
        <v>314</v>
      </c>
      <c r="B147" s="64" t="s">
        <v>184</v>
      </c>
      <c r="C147" s="24">
        <v>34</v>
      </c>
      <c r="D147" s="64">
        <v>56</v>
      </c>
      <c r="E147" s="64">
        <f>C147-D147</f>
        <v>-22</v>
      </c>
      <c r="F147" s="68">
        <f>E147/D147</f>
        <v>-0.39285714285714285</v>
      </c>
      <c r="H147" s="135"/>
      <c r="I147" s="20"/>
      <c r="J147" s="24"/>
    </row>
    <row r="148" spans="1:10">
      <c r="A148" s="62">
        <v>8</v>
      </c>
      <c r="B148" s="64" t="s">
        <v>79</v>
      </c>
      <c r="C148" s="24">
        <v>199</v>
      </c>
      <c r="D148" s="64">
        <v>133</v>
      </c>
      <c r="E148" s="64">
        <f>C148-D148</f>
        <v>66</v>
      </c>
      <c r="F148" s="68">
        <f>E148/D148</f>
        <v>0.49624060150375937</v>
      </c>
      <c r="H148" s="135"/>
      <c r="I148" s="20"/>
      <c r="J148" s="24"/>
    </row>
    <row r="149" spans="1:10">
      <c r="A149" s="62">
        <v>812</v>
      </c>
      <c r="B149" s="64" t="s">
        <v>107</v>
      </c>
      <c r="C149" s="24">
        <v>1</v>
      </c>
      <c r="D149" s="64">
        <v>16</v>
      </c>
      <c r="E149" s="64">
        <f>C149-D149</f>
        <v>-15</v>
      </c>
      <c r="F149" s="68">
        <f>E149/D149</f>
        <v>-0.9375</v>
      </c>
      <c r="H149" s="135"/>
      <c r="I149" s="20"/>
      <c r="J149" s="24"/>
    </row>
    <row r="150" spans="1:10">
      <c r="A150" s="62">
        <v>512</v>
      </c>
      <c r="B150" s="64" t="s">
        <v>69</v>
      </c>
      <c r="C150" s="24">
        <v>87</v>
      </c>
      <c r="D150" s="64">
        <v>123</v>
      </c>
      <c r="E150" s="64">
        <f>C150-D150</f>
        <v>-36</v>
      </c>
      <c r="F150" s="68">
        <f>E150/D150</f>
        <v>-0.29268292682926828</v>
      </c>
      <c r="H150" s="135"/>
      <c r="I150" s="20"/>
      <c r="J150" s="24"/>
    </row>
    <row r="151" spans="1:10">
      <c r="A151" s="62">
        <v>9</v>
      </c>
      <c r="B151" s="64" t="s">
        <v>106</v>
      </c>
      <c r="C151" s="24">
        <v>151</v>
      </c>
      <c r="D151" s="64">
        <v>155</v>
      </c>
      <c r="E151" s="64">
        <f>C151-D151</f>
        <v>-4</v>
      </c>
      <c r="F151" s="68">
        <f>E151/D151</f>
        <v>-2.5806451612903226E-2</v>
      </c>
      <c r="H151" s="135"/>
      <c r="I151" s="20"/>
      <c r="J151" s="24"/>
    </row>
    <row r="152" spans="1:10">
      <c r="A152" s="62">
        <v>340</v>
      </c>
      <c r="B152" s="64" t="s">
        <v>255</v>
      </c>
      <c r="C152" s="24">
        <v>844</v>
      </c>
      <c r="D152" s="64">
        <v>953</v>
      </c>
      <c r="E152" s="64">
        <f>C152-D152</f>
        <v>-109</v>
      </c>
      <c r="F152" s="68">
        <f>E152/D152</f>
        <v>-0.11437565582371459</v>
      </c>
      <c r="H152" s="135"/>
      <c r="I152" s="20"/>
      <c r="J152" s="24"/>
    </row>
    <row r="153" spans="1:10">
      <c r="A153" s="62">
        <v>916</v>
      </c>
      <c r="B153" s="64" t="s">
        <v>125</v>
      </c>
      <c r="C153" s="24">
        <v>82</v>
      </c>
      <c r="D153" s="64">
        <v>105</v>
      </c>
      <c r="E153" s="64">
        <f>C153-D153</f>
        <v>-23</v>
      </c>
      <c r="F153" s="68">
        <f>E153/D153</f>
        <v>-0.21904761904761905</v>
      </c>
      <c r="H153" s="135"/>
      <c r="I153" s="20"/>
      <c r="J153" s="24"/>
    </row>
    <row r="154" spans="1:10">
      <c r="A154" s="62">
        <v>513</v>
      </c>
      <c r="B154" s="64" t="s">
        <v>58</v>
      </c>
      <c r="C154" s="24">
        <v>243</v>
      </c>
      <c r="D154" s="64">
        <v>224</v>
      </c>
      <c r="E154" s="64">
        <f>C154-D154</f>
        <v>19</v>
      </c>
      <c r="F154" s="68">
        <f>E154/D154</f>
        <v>8.4821428571428575E-2</v>
      </c>
      <c r="H154" s="135"/>
      <c r="I154" s="20"/>
      <c r="J154" s="24"/>
    </row>
    <row r="155" spans="1:10">
      <c r="A155" s="126">
        <v>127</v>
      </c>
      <c r="B155" s="20" t="s">
        <v>358</v>
      </c>
      <c r="C155" s="24">
        <v>1</v>
      </c>
      <c r="D155" s="64">
        <v>0</v>
      </c>
      <c r="E155" s="64">
        <f>C155-D155</f>
        <v>1</v>
      </c>
      <c r="F155" s="68"/>
      <c r="H155" s="135"/>
      <c r="I155" s="20"/>
      <c r="J155" s="24"/>
    </row>
    <row r="156" spans="1:10">
      <c r="A156" s="62">
        <v>514</v>
      </c>
      <c r="B156" s="64" t="s">
        <v>23</v>
      </c>
      <c r="C156" s="24">
        <v>1685</v>
      </c>
      <c r="D156" s="64">
        <v>1742</v>
      </c>
      <c r="E156" s="64">
        <f>C156-D156</f>
        <v>-57</v>
      </c>
      <c r="F156" s="68">
        <f>E156/D156</f>
        <v>-3.2721010332950634E-2</v>
      </c>
      <c r="H156" s="135"/>
      <c r="I156" s="20"/>
      <c r="J156" s="24"/>
    </row>
    <row r="157" spans="1:10">
      <c r="A157" s="62">
        <v>516</v>
      </c>
      <c r="B157" s="64" t="s">
        <v>71</v>
      </c>
      <c r="C157" s="24">
        <v>171</v>
      </c>
      <c r="D157" s="64">
        <v>164</v>
      </c>
      <c r="E157" s="64">
        <f>C157-D157</f>
        <v>7</v>
      </c>
      <c r="F157" s="68">
        <f>E157/D157</f>
        <v>4.2682926829268296E-2</v>
      </c>
      <c r="H157" s="136"/>
      <c r="I157" s="20"/>
      <c r="J157" s="24"/>
    </row>
    <row r="158" spans="1:10">
      <c r="A158" s="62">
        <v>227</v>
      </c>
      <c r="B158" s="64" t="s">
        <v>260</v>
      </c>
      <c r="C158" s="24">
        <v>18</v>
      </c>
      <c r="D158" s="64">
        <v>3</v>
      </c>
      <c r="E158" s="64">
        <f>C158-D158</f>
        <v>15</v>
      </c>
      <c r="F158" s="68">
        <f>E158/D158</f>
        <v>5</v>
      </c>
      <c r="H158" s="135"/>
      <c r="I158" s="20"/>
      <c r="J158" s="24"/>
    </row>
    <row r="159" spans="1:10">
      <c r="A159" s="62">
        <v>532</v>
      </c>
      <c r="B159" s="64" t="s">
        <v>97</v>
      </c>
      <c r="C159" s="24">
        <v>57</v>
      </c>
      <c r="D159" s="64">
        <v>114</v>
      </c>
      <c r="E159" s="64">
        <f>C159-D159</f>
        <v>-57</v>
      </c>
      <c r="F159" s="68">
        <f>E159/D159</f>
        <v>-0.5</v>
      </c>
      <c r="H159" s="135"/>
      <c r="I159" s="20"/>
      <c r="J159" s="24"/>
    </row>
    <row r="160" spans="1:10">
      <c r="A160" s="62">
        <v>315</v>
      </c>
      <c r="B160" s="64" t="s">
        <v>100</v>
      </c>
      <c r="C160" s="24">
        <v>45</v>
      </c>
      <c r="D160" s="64">
        <v>38</v>
      </c>
      <c r="E160" s="64">
        <f>C160-D160</f>
        <v>7</v>
      </c>
      <c r="F160" s="68">
        <f>E160/D160</f>
        <v>0.18421052631578946</v>
      </c>
      <c r="H160" s="135"/>
      <c r="I160" s="20"/>
      <c r="J160" s="24"/>
    </row>
    <row r="161" spans="1:10">
      <c r="A161" s="62">
        <v>917</v>
      </c>
      <c r="B161" s="64" t="s">
        <v>172</v>
      </c>
      <c r="C161" s="24">
        <v>13</v>
      </c>
      <c r="D161" s="64">
        <v>22</v>
      </c>
      <c r="E161" s="64">
        <f>C161-D161</f>
        <v>-9</v>
      </c>
      <c r="F161" s="68">
        <f>E161/D161</f>
        <v>-0.40909090909090912</v>
      </c>
      <c r="H161" s="135"/>
      <c r="I161" s="20"/>
      <c r="J161" s="24"/>
    </row>
    <row r="162" spans="1:10">
      <c r="A162" s="62">
        <v>724</v>
      </c>
      <c r="B162" s="64" t="s">
        <v>54</v>
      </c>
      <c r="C162" s="24">
        <v>172</v>
      </c>
      <c r="D162" s="64">
        <v>148</v>
      </c>
      <c r="E162" s="64">
        <f>C162-D162</f>
        <v>24</v>
      </c>
      <c r="F162" s="68">
        <f>E162/D162</f>
        <v>0.16216216216216217</v>
      </c>
      <c r="H162" s="135"/>
      <c r="I162" s="20"/>
      <c r="J162" s="24"/>
    </row>
    <row r="163" spans="1:10">
      <c r="A163" s="62">
        <v>128</v>
      </c>
      <c r="B163" s="64" t="s">
        <v>126</v>
      </c>
      <c r="C163" s="24">
        <v>2</v>
      </c>
      <c r="D163" s="64">
        <v>0</v>
      </c>
      <c r="E163" s="64">
        <f>C163-D163</f>
        <v>2</v>
      </c>
      <c r="F163" s="68"/>
      <c r="H163" s="135"/>
      <c r="I163" s="20"/>
      <c r="J163" s="24"/>
    </row>
    <row r="164" spans="1:10">
      <c r="A164" s="62">
        <v>813</v>
      </c>
      <c r="B164" s="64" t="s">
        <v>143</v>
      </c>
      <c r="C164" s="24">
        <v>147</v>
      </c>
      <c r="D164" s="64">
        <v>125</v>
      </c>
      <c r="E164" s="64">
        <f>C164-D164</f>
        <v>22</v>
      </c>
      <c r="F164" s="68">
        <f>E164/D164</f>
        <v>0.17599999999999999</v>
      </c>
      <c r="H164" s="135"/>
      <c r="I164" s="20"/>
      <c r="J164" s="24"/>
    </row>
    <row r="165" spans="1:10">
      <c r="A165" s="62">
        <v>546</v>
      </c>
      <c r="B165" s="64" t="s">
        <v>302</v>
      </c>
      <c r="C165" s="24">
        <v>0</v>
      </c>
      <c r="D165" s="64">
        <v>4</v>
      </c>
      <c r="E165" s="64">
        <f>C165-D165</f>
        <v>-4</v>
      </c>
      <c r="F165" s="68">
        <f>E165/D165</f>
        <v>-1</v>
      </c>
      <c r="H165" s="135"/>
      <c r="I165" s="20"/>
      <c r="J165" s="24"/>
    </row>
    <row r="166" spans="1:10">
      <c r="A166" s="62">
        <v>723</v>
      </c>
      <c r="B166" s="64" t="s">
        <v>56</v>
      </c>
      <c r="C166" s="24">
        <v>232</v>
      </c>
      <c r="D166" s="64">
        <v>239</v>
      </c>
      <c r="E166" s="64">
        <f>C166-D166</f>
        <v>-7</v>
      </c>
      <c r="F166" s="68">
        <f>E166/D166</f>
        <v>-2.9288702928870293E-2</v>
      </c>
      <c r="H166" s="135"/>
      <c r="I166" s="20"/>
      <c r="J166" s="24"/>
    </row>
    <row r="167" spans="1:10">
      <c r="A167" s="62">
        <v>918</v>
      </c>
      <c r="B167" s="64" t="s">
        <v>168</v>
      </c>
      <c r="C167" s="24">
        <v>69</v>
      </c>
      <c r="D167" s="64">
        <v>46</v>
      </c>
      <c r="E167" s="64">
        <f>C167-D167</f>
        <v>23</v>
      </c>
      <c r="F167" s="68">
        <f>E167/D167</f>
        <v>0.5</v>
      </c>
      <c r="H167" s="135"/>
      <c r="I167" s="20"/>
      <c r="J167" s="24"/>
    </row>
    <row r="168" spans="1:10">
      <c r="A168" s="62">
        <v>130</v>
      </c>
      <c r="B168" s="64" t="s">
        <v>70</v>
      </c>
      <c r="C168" s="24">
        <v>33</v>
      </c>
      <c r="D168" s="64">
        <v>46</v>
      </c>
      <c r="E168" s="64">
        <f>C168-D168</f>
        <v>-13</v>
      </c>
      <c r="F168" s="68">
        <f>E168/D168</f>
        <v>-0.28260869565217389</v>
      </c>
      <c r="H168" s="135"/>
      <c r="I168" s="20"/>
      <c r="J168" s="24"/>
    </row>
    <row r="169" spans="1:10">
      <c r="A169" s="62">
        <v>814</v>
      </c>
      <c r="B169" s="64" t="s">
        <v>22</v>
      </c>
      <c r="C169" s="24">
        <v>2299</v>
      </c>
      <c r="D169" s="64">
        <v>2197</v>
      </c>
      <c r="E169" s="64">
        <f>C169-D169</f>
        <v>102</v>
      </c>
      <c r="F169" s="68">
        <f>E169/D169</f>
        <v>4.6426945835229862E-2</v>
      </c>
      <c r="H169" s="135"/>
      <c r="I169" s="20"/>
      <c r="J169" s="24"/>
    </row>
    <row r="170" spans="1:10">
      <c r="A170" s="62">
        <v>822</v>
      </c>
      <c r="B170" s="64" t="s">
        <v>209</v>
      </c>
      <c r="C170" s="24">
        <v>624</v>
      </c>
      <c r="D170" s="64">
        <v>740</v>
      </c>
      <c r="E170" s="64">
        <f>C170-D170</f>
        <v>-116</v>
      </c>
      <c r="F170" s="68">
        <f>E170/D170</f>
        <v>-0.15675675675675677</v>
      </c>
      <c r="H170" s="135"/>
      <c r="I170" s="20"/>
      <c r="J170" s="24"/>
    </row>
    <row r="171" spans="1:10">
      <c r="A171" s="62">
        <v>316</v>
      </c>
      <c r="B171" s="64" t="s">
        <v>127</v>
      </c>
      <c r="C171" s="24">
        <v>30</v>
      </c>
      <c r="D171" s="64">
        <v>19</v>
      </c>
      <c r="E171" s="64">
        <f>C171-D171</f>
        <v>11</v>
      </c>
      <c r="F171" s="68">
        <f>E171/D171</f>
        <v>0.57894736842105265</v>
      </c>
      <c r="H171" s="135"/>
      <c r="I171" s="20"/>
      <c r="J171" s="24"/>
    </row>
    <row r="172" spans="1:10">
      <c r="A172" s="62">
        <v>131</v>
      </c>
      <c r="B172" s="64" t="s">
        <v>88</v>
      </c>
      <c r="C172" s="24">
        <v>105</v>
      </c>
      <c r="D172" s="64">
        <v>81</v>
      </c>
      <c r="E172" s="64">
        <f>C172-D172</f>
        <v>24</v>
      </c>
      <c r="F172" s="68">
        <f>E172/D172</f>
        <v>0.29629629629629628</v>
      </c>
      <c r="H172" s="135"/>
      <c r="I172" s="20"/>
      <c r="J172" s="24"/>
    </row>
    <row r="173" spans="1:10">
      <c r="A173" s="62">
        <v>228</v>
      </c>
      <c r="B173" s="64" t="s">
        <v>117</v>
      </c>
      <c r="C173" s="24">
        <v>65</v>
      </c>
      <c r="D173" s="64">
        <v>29</v>
      </c>
      <c r="E173" s="64">
        <f>C173-D173</f>
        <v>36</v>
      </c>
      <c r="F173" s="68">
        <f>E173/D173</f>
        <v>1.2413793103448276</v>
      </c>
      <c r="H173" s="135"/>
      <c r="I173" s="20"/>
      <c r="J173" s="24"/>
    </row>
    <row r="174" spans="1:10">
      <c r="A174" s="62">
        <v>518</v>
      </c>
      <c r="B174" s="64" t="s">
        <v>99</v>
      </c>
      <c r="C174" s="24">
        <v>56</v>
      </c>
      <c r="D174" s="64">
        <v>57</v>
      </c>
      <c r="E174" s="64">
        <f>C174-D174</f>
        <v>-1</v>
      </c>
      <c r="F174" s="68">
        <f>E174/D174</f>
        <v>-1.7543859649122806E-2</v>
      </c>
      <c r="H174" s="135"/>
      <c r="I174" s="20"/>
      <c r="J174" s="24"/>
    </row>
    <row r="175" spans="1:10">
      <c r="A175" s="62">
        <v>229</v>
      </c>
      <c r="B175" s="64" t="s">
        <v>81</v>
      </c>
      <c r="C175" s="24">
        <v>372</v>
      </c>
      <c r="D175" s="64">
        <v>434</v>
      </c>
      <c r="E175" s="64">
        <f>C175-D175</f>
        <v>-62</v>
      </c>
      <c r="F175" s="68">
        <f>E175/D175</f>
        <v>-0.14285714285714285</v>
      </c>
      <c r="H175" s="135"/>
      <c r="I175" s="20"/>
      <c r="J175" s="24"/>
    </row>
    <row r="176" spans="1:10">
      <c r="A176" s="62">
        <v>919</v>
      </c>
      <c r="B176" s="64" t="s">
        <v>211</v>
      </c>
      <c r="C176" s="24">
        <v>175</v>
      </c>
      <c r="D176" s="64">
        <v>131</v>
      </c>
      <c r="E176" s="64">
        <f>C176-D176</f>
        <v>44</v>
      </c>
      <c r="F176" s="68">
        <f>E176/D176</f>
        <v>0.33587786259541985</v>
      </c>
      <c r="H176" s="135"/>
      <c r="I176" s="20"/>
      <c r="J176" s="24"/>
    </row>
    <row r="177" spans="1:10">
      <c r="A177" s="62">
        <v>725</v>
      </c>
      <c r="B177" s="64" t="s">
        <v>194</v>
      </c>
      <c r="C177" s="24">
        <v>7</v>
      </c>
      <c r="D177" s="64">
        <v>1</v>
      </c>
      <c r="E177" s="64">
        <f>C177-D177</f>
        <v>6</v>
      </c>
      <c r="F177" s="68">
        <f>E177/D177</f>
        <v>6</v>
      </c>
      <c r="H177" s="135"/>
      <c r="I177" s="20"/>
      <c r="J177" s="24"/>
    </row>
    <row r="178" spans="1:10">
      <c r="A178" s="62">
        <v>920</v>
      </c>
      <c r="B178" s="64" t="s">
        <v>105</v>
      </c>
      <c r="C178" s="24">
        <v>47</v>
      </c>
      <c r="D178" s="64">
        <v>40</v>
      </c>
      <c r="E178" s="64">
        <f>C178-D178</f>
        <v>7</v>
      </c>
      <c r="F178" s="68">
        <f>E178/D178</f>
        <v>0.17499999999999999</v>
      </c>
      <c r="H178" s="135"/>
      <c r="I178" s="20"/>
      <c r="J178" s="24"/>
    </row>
    <row r="179" spans="1:10">
      <c r="A179" s="62">
        <v>10</v>
      </c>
      <c r="B179" s="64" t="s">
        <v>291</v>
      </c>
      <c r="C179" s="24">
        <v>0</v>
      </c>
      <c r="D179" s="64">
        <v>5</v>
      </c>
      <c r="E179" s="64">
        <f>C179-D179</f>
        <v>-5</v>
      </c>
      <c r="F179" s="68">
        <f>E179/D179</f>
        <v>-1</v>
      </c>
      <c r="H179" s="135"/>
      <c r="I179" s="20"/>
      <c r="J179" s="24"/>
    </row>
    <row r="180" spans="1:10">
      <c r="A180" s="62">
        <v>921</v>
      </c>
      <c r="B180" s="64" t="s">
        <v>108</v>
      </c>
      <c r="C180" s="24">
        <v>93</v>
      </c>
      <c r="D180" s="64">
        <v>104</v>
      </c>
      <c r="E180" s="64">
        <f>C180-D180</f>
        <v>-11</v>
      </c>
      <c r="F180" s="68">
        <f>E180/D180</f>
        <v>-0.10576923076923077</v>
      </c>
      <c r="H180" s="135"/>
      <c r="I180" s="20"/>
      <c r="J180" s="24"/>
    </row>
    <row r="181" spans="1:10">
      <c r="A181" s="62">
        <v>317</v>
      </c>
      <c r="B181" s="64" t="s">
        <v>138</v>
      </c>
      <c r="C181" s="24">
        <v>22</v>
      </c>
      <c r="D181" s="64">
        <v>16</v>
      </c>
      <c r="E181" s="64">
        <f>C181-D181</f>
        <v>6</v>
      </c>
      <c r="F181" s="68">
        <f>E181/D181</f>
        <v>0.375</v>
      </c>
      <c r="H181" s="135"/>
      <c r="I181" s="20"/>
      <c r="J181" s="24"/>
    </row>
    <row r="182" spans="1:10">
      <c r="A182" s="62">
        <v>132</v>
      </c>
      <c r="B182" s="64" t="s">
        <v>270</v>
      </c>
      <c r="C182" s="24">
        <v>14</v>
      </c>
      <c r="D182" s="64">
        <v>41</v>
      </c>
      <c r="E182" s="64">
        <f>C182-D182</f>
        <v>-27</v>
      </c>
      <c r="F182" s="68">
        <f>E182/D182</f>
        <v>-0.65853658536585369</v>
      </c>
      <c r="H182" s="135"/>
      <c r="I182" s="20"/>
      <c r="J182" s="24"/>
    </row>
    <row r="183" spans="1:10">
      <c r="A183" s="62">
        <v>230</v>
      </c>
      <c r="B183" s="64" t="s">
        <v>162</v>
      </c>
      <c r="C183" s="24">
        <v>53</v>
      </c>
      <c r="D183" s="64">
        <v>15</v>
      </c>
      <c r="E183" s="64">
        <f>C183-D183</f>
        <v>38</v>
      </c>
      <c r="F183" s="68">
        <f>E183/D183</f>
        <v>2.5333333333333332</v>
      </c>
      <c r="H183" s="135"/>
      <c r="I183" s="20"/>
      <c r="J183" s="24"/>
    </row>
    <row r="184" spans="1:10">
      <c r="A184" s="62">
        <v>231</v>
      </c>
      <c r="B184" s="64" t="s">
        <v>311</v>
      </c>
      <c r="C184" s="24">
        <v>0</v>
      </c>
      <c r="D184" s="64">
        <v>0</v>
      </c>
      <c r="E184" s="64">
        <f>C184-D184</f>
        <v>0</v>
      </c>
      <c r="F184" s="68"/>
      <c r="H184" s="135"/>
      <c r="I184" s="20"/>
      <c r="J184" s="24"/>
    </row>
    <row r="185" spans="1:10">
      <c r="A185" s="62">
        <v>235</v>
      </c>
      <c r="B185" s="64" t="s">
        <v>122</v>
      </c>
      <c r="C185" s="24">
        <v>13</v>
      </c>
      <c r="D185" s="64">
        <v>9</v>
      </c>
      <c r="E185" s="64">
        <f>C185-D185</f>
        <v>4</v>
      </c>
      <c r="F185" s="68">
        <f>E185/D185</f>
        <v>0.44444444444444442</v>
      </c>
      <c r="H185" s="135"/>
      <c r="I185" s="20"/>
      <c r="J185" s="24"/>
    </row>
    <row r="186" spans="1:10">
      <c r="A186" s="62">
        <v>541</v>
      </c>
      <c r="B186" s="64" t="s">
        <v>256</v>
      </c>
      <c r="C186" s="24">
        <v>13</v>
      </c>
      <c r="D186" s="64">
        <v>18</v>
      </c>
      <c r="E186" s="64">
        <f>C186-D186</f>
        <v>-5</v>
      </c>
      <c r="F186" s="68">
        <f>E186/D186</f>
        <v>-0.27777777777777779</v>
      </c>
      <c r="H186" s="135"/>
      <c r="I186" s="20"/>
      <c r="J186" s="24"/>
    </row>
    <row r="187" spans="1:10">
      <c r="A187" s="62">
        <v>559</v>
      </c>
      <c r="B187" s="64" t="s">
        <v>261</v>
      </c>
      <c r="C187" s="24">
        <v>9</v>
      </c>
      <c r="D187" s="64">
        <v>30</v>
      </c>
      <c r="E187" s="64">
        <f>C187-D187</f>
        <v>-21</v>
      </c>
      <c r="F187" s="68">
        <f>E187/D187</f>
        <v>-0.7</v>
      </c>
      <c r="H187" s="135"/>
      <c r="I187" s="20"/>
      <c r="J187" s="24"/>
    </row>
    <row r="188" spans="1:10">
      <c r="A188" s="62">
        <v>542</v>
      </c>
      <c r="B188" s="64" t="s">
        <v>244</v>
      </c>
      <c r="C188" s="24">
        <v>18</v>
      </c>
      <c r="D188" s="64">
        <v>31</v>
      </c>
      <c r="E188" s="64">
        <f>C188-D188</f>
        <v>-13</v>
      </c>
      <c r="F188" s="68">
        <f>E188/D188</f>
        <v>-0.41935483870967744</v>
      </c>
      <c r="H188" s="135"/>
      <c r="I188" s="20"/>
      <c r="J188" s="24"/>
    </row>
    <row r="189" spans="1:10">
      <c r="A189" s="62">
        <v>318</v>
      </c>
      <c r="B189" s="64" t="s">
        <v>266</v>
      </c>
      <c r="C189" s="24">
        <v>61</v>
      </c>
      <c r="D189" s="64">
        <v>68</v>
      </c>
      <c r="E189" s="64">
        <f>C189-D189</f>
        <v>-7</v>
      </c>
      <c r="F189" s="68">
        <f>E189/D189</f>
        <v>-0.10294117647058823</v>
      </c>
      <c r="H189" s="135"/>
      <c r="I189" s="20"/>
      <c r="J189" s="24"/>
    </row>
    <row r="190" spans="1:10">
      <c r="A190" s="62">
        <v>925</v>
      </c>
      <c r="B190" s="64" t="s">
        <v>114</v>
      </c>
      <c r="C190" s="24">
        <v>618</v>
      </c>
      <c r="D190" s="64">
        <v>505</v>
      </c>
      <c r="E190" s="64">
        <f>C190-D190</f>
        <v>113</v>
      </c>
      <c r="F190" s="68">
        <f>E190/D190</f>
        <v>0.22376237623762377</v>
      </c>
      <c r="H190" s="135"/>
      <c r="I190" s="20"/>
      <c r="J190" s="24"/>
    </row>
    <row r="191" spans="1:10">
      <c r="A191" s="62">
        <v>133</v>
      </c>
      <c r="B191" s="64" t="s">
        <v>160</v>
      </c>
      <c r="C191" s="24">
        <v>5</v>
      </c>
      <c r="D191" s="64">
        <v>24</v>
      </c>
      <c r="E191" s="64">
        <f>C191-D191</f>
        <v>-19</v>
      </c>
      <c r="F191" s="68">
        <f>E191/D191</f>
        <v>-0.79166666666666663</v>
      </c>
      <c r="H191" s="135"/>
      <c r="I191" s="20"/>
      <c r="J191" s="24"/>
    </row>
    <row r="192" spans="1:10">
      <c r="A192" s="62">
        <v>236</v>
      </c>
      <c r="B192" s="64" t="s">
        <v>215</v>
      </c>
      <c r="C192" s="24">
        <v>85</v>
      </c>
      <c r="D192" s="64">
        <v>151</v>
      </c>
      <c r="E192" s="64">
        <f>C192-D192</f>
        <v>-66</v>
      </c>
      <c r="F192" s="68">
        <f>E192/D192</f>
        <v>-0.4370860927152318</v>
      </c>
      <c r="H192" s="135"/>
      <c r="I192" s="20"/>
      <c r="J192" s="24"/>
    </row>
    <row r="193" spans="1:10">
      <c r="A193" s="62">
        <v>320</v>
      </c>
      <c r="B193" s="64" t="s">
        <v>225</v>
      </c>
      <c r="C193" s="24">
        <v>86</v>
      </c>
      <c r="D193" s="64">
        <v>93</v>
      </c>
      <c r="E193" s="64">
        <f>C193-D193</f>
        <v>-7</v>
      </c>
      <c r="F193" s="68">
        <f>E193/D193</f>
        <v>-7.5268817204301078E-2</v>
      </c>
      <c r="H193" s="135"/>
      <c r="I193" s="20"/>
      <c r="J193" s="24"/>
    </row>
    <row r="194" spans="1:10">
      <c r="A194" s="62">
        <v>519</v>
      </c>
      <c r="B194" s="64" t="s">
        <v>46</v>
      </c>
      <c r="C194" s="24">
        <v>127</v>
      </c>
      <c r="D194" s="64">
        <v>138</v>
      </c>
      <c r="E194" s="64">
        <f>C194-D194</f>
        <v>-11</v>
      </c>
      <c r="F194" s="68">
        <f>E194/D194</f>
        <v>-7.9710144927536225E-2</v>
      </c>
      <c r="H194" s="135"/>
      <c r="I194" s="20"/>
      <c r="J194" s="24"/>
    </row>
    <row r="195" spans="1:10">
      <c r="A195" s="62">
        <v>520</v>
      </c>
      <c r="B195" s="64" t="s">
        <v>68</v>
      </c>
      <c r="C195" s="24">
        <v>30</v>
      </c>
      <c r="D195" s="64">
        <v>50</v>
      </c>
      <c r="E195" s="64">
        <f>C195-D195</f>
        <v>-20</v>
      </c>
      <c r="F195" s="68">
        <f>E195/D195</f>
        <v>-0.4</v>
      </c>
      <c r="H195" s="135"/>
      <c r="I195" s="20"/>
      <c r="J195" s="24"/>
    </row>
    <row r="196" spans="1:10">
      <c r="A196" s="62">
        <v>521</v>
      </c>
      <c r="B196" s="64" t="s">
        <v>124</v>
      </c>
      <c r="C196" s="24">
        <v>35</v>
      </c>
      <c r="D196" s="64">
        <v>57</v>
      </c>
      <c r="E196" s="64">
        <f>C196-D196</f>
        <v>-22</v>
      </c>
      <c r="F196" s="68">
        <f>E196/D196</f>
        <v>-0.38596491228070173</v>
      </c>
      <c r="H196" s="135"/>
      <c r="I196" s="20"/>
      <c r="J196" s="24"/>
    </row>
    <row r="197" spans="1:10">
      <c r="A197" s="62">
        <v>522</v>
      </c>
      <c r="B197" s="64" t="s">
        <v>300</v>
      </c>
      <c r="C197" s="24">
        <v>624</v>
      </c>
      <c r="D197" s="64">
        <v>735</v>
      </c>
      <c r="E197" s="64">
        <f>C197-D197</f>
        <v>-111</v>
      </c>
      <c r="F197" s="68">
        <f>E197/D197</f>
        <v>-0.15102040816326531</v>
      </c>
      <c r="H197" s="135"/>
      <c r="I197" s="20"/>
      <c r="J197" s="24"/>
    </row>
    <row r="198" spans="1:10">
      <c r="A198" s="62">
        <v>523</v>
      </c>
      <c r="B198" s="64" t="s">
        <v>148</v>
      </c>
      <c r="C198" s="24">
        <v>21</v>
      </c>
      <c r="D198" s="64">
        <v>34</v>
      </c>
      <c r="E198" s="64">
        <f>C198-D198</f>
        <v>-13</v>
      </c>
      <c r="F198" s="68">
        <f>E198/D198</f>
        <v>-0.38235294117647056</v>
      </c>
      <c r="H198" s="135"/>
      <c r="I198" s="20"/>
      <c r="J198" s="24"/>
    </row>
    <row r="199" spans="1:10">
      <c r="A199" s="62">
        <v>321</v>
      </c>
      <c r="B199" s="64" t="s">
        <v>203</v>
      </c>
      <c r="C199" s="24">
        <v>80</v>
      </c>
      <c r="D199" s="64">
        <v>78</v>
      </c>
      <c r="E199" s="64">
        <f>C199-D199</f>
        <v>2</v>
      </c>
      <c r="F199" s="68">
        <f>E199/D199</f>
        <v>2.564102564102564E-2</v>
      </c>
      <c r="H199" s="135"/>
      <c r="I199" s="20"/>
      <c r="J199" s="24"/>
    </row>
    <row r="200" spans="1:10">
      <c r="A200" s="62">
        <v>815</v>
      </c>
      <c r="B200" s="64" t="s">
        <v>151</v>
      </c>
      <c r="C200" s="24">
        <v>370</v>
      </c>
      <c r="D200" s="64">
        <v>382</v>
      </c>
      <c r="E200" s="64">
        <f>C200-D200</f>
        <v>-12</v>
      </c>
      <c r="F200" s="68">
        <f>E200/D200</f>
        <v>-3.1413612565445025E-2</v>
      </c>
      <c r="H200" s="135"/>
      <c r="I200" s="20"/>
      <c r="J200" s="24"/>
    </row>
    <row r="201" spans="1:10">
      <c r="A201" s="62">
        <v>134</v>
      </c>
      <c r="B201" s="64" t="s">
        <v>200</v>
      </c>
      <c r="C201" s="24">
        <v>44</v>
      </c>
      <c r="D201" s="64">
        <v>29</v>
      </c>
      <c r="E201" s="64">
        <f>C201-D201</f>
        <v>15</v>
      </c>
      <c r="F201" s="68">
        <f>E201/D201</f>
        <v>0.51724137931034486</v>
      </c>
      <c r="H201" s="135"/>
      <c r="I201" s="20"/>
      <c r="J201" s="24"/>
    </row>
    <row r="202" spans="1:10">
      <c r="A202" s="62">
        <v>926</v>
      </c>
      <c r="B202" s="64" t="s">
        <v>50</v>
      </c>
      <c r="C202" s="24">
        <v>504</v>
      </c>
      <c r="D202" s="64">
        <v>597</v>
      </c>
      <c r="E202" s="64">
        <f>C202-D202</f>
        <v>-93</v>
      </c>
      <c r="F202" s="68">
        <f>E202/D202</f>
        <v>-0.15577889447236182</v>
      </c>
      <c r="H202" s="135"/>
      <c r="I202" s="20"/>
      <c r="J202" s="24"/>
    </row>
    <row r="203" spans="1:10">
      <c r="A203" s="62">
        <v>322</v>
      </c>
      <c r="B203" s="64" t="s">
        <v>254</v>
      </c>
      <c r="C203" s="24">
        <v>151</v>
      </c>
      <c r="D203" s="64">
        <v>181</v>
      </c>
      <c r="E203" s="64">
        <f>C203-D203</f>
        <v>-30</v>
      </c>
      <c r="F203" s="68">
        <f>E203/D203</f>
        <v>-0.16574585635359115</v>
      </c>
      <c r="H203" s="135"/>
      <c r="I203" s="20"/>
      <c r="J203" s="24"/>
    </row>
    <row r="204" spans="1:10">
      <c r="A204" s="62">
        <v>927</v>
      </c>
      <c r="B204" s="64" t="s">
        <v>75</v>
      </c>
      <c r="C204" s="24">
        <v>41</v>
      </c>
      <c r="D204" s="64">
        <v>40</v>
      </c>
      <c r="E204" s="64">
        <f>C204-D204</f>
        <v>1</v>
      </c>
      <c r="F204" s="68">
        <f>E204/D204</f>
        <v>2.5000000000000001E-2</v>
      </c>
      <c r="H204" s="135"/>
      <c r="I204" s="20"/>
      <c r="J204" s="24"/>
    </row>
    <row r="205" spans="1:10">
      <c r="A205" s="62">
        <v>816</v>
      </c>
      <c r="B205" s="64" t="s">
        <v>206</v>
      </c>
      <c r="C205" s="24">
        <v>230</v>
      </c>
      <c r="D205" s="64">
        <v>257</v>
      </c>
      <c r="E205" s="64">
        <f>C205-D205</f>
        <v>-27</v>
      </c>
      <c r="F205" s="68">
        <f>E205/D205</f>
        <v>-0.10505836575875487</v>
      </c>
      <c r="H205" s="135"/>
      <c r="I205" s="20"/>
      <c r="J205" s="24"/>
    </row>
    <row r="206" spans="1:10">
      <c r="A206" s="62">
        <v>238</v>
      </c>
      <c r="B206" s="64" t="s">
        <v>316</v>
      </c>
      <c r="C206" s="24">
        <v>17</v>
      </c>
      <c r="D206" s="64">
        <v>22</v>
      </c>
      <c r="E206" s="64">
        <f>C206-D206</f>
        <v>-5</v>
      </c>
      <c r="F206" s="68">
        <f>E206/D206</f>
        <v>-0.22727272727272727</v>
      </c>
      <c r="H206" s="135"/>
      <c r="I206" s="20"/>
      <c r="J206" s="24"/>
    </row>
    <row r="207" spans="1:10">
      <c r="A207" s="62">
        <v>544</v>
      </c>
      <c r="B207" s="64" t="s">
        <v>278</v>
      </c>
      <c r="C207" s="24">
        <v>13</v>
      </c>
      <c r="D207" s="64">
        <v>16</v>
      </c>
      <c r="E207" s="64">
        <f>C207-D207</f>
        <v>-3</v>
      </c>
      <c r="F207" s="68">
        <f>E207/D207</f>
        <v>-0.1875</v>
      </c>
      <c r="H207" s="135"/>
      <c r="I207" s="20"/>
      <c r="J207" s="24"/>
    </row>
    <row r="208" spans="1:10">
      <c r="A208" s="126">
        <v>545</v>
      </c>
      <c r="B208" s="20" t="s">
        <v>360</v>
      </c>
      <c r="C208" s="24">
        <v>2</v>
      </c>
      <c r="D208" s="64">
        <v>0</v>
      </c>
      <c r="E208" s="64">
        <f>C208-D208</f>
        <v>2</v>
      </c>
      <c r="F208" s="68"/>
      <c r="H208" s="135"/>
      <c r="I208" s="20"/>
      <c r="J208" s="24"/>
    </row>
    <row r="209" spans="1:10">
      <c r="A209" s="62">
        <v>654</v>
      </c>
      <c r="B209" s="64" t="s">
        <v>232</v>
      </c>
      <c r="C209" s="24">
        <v>203</v>
      </c>
      <c r="D209" s="64">
        <v>225</v>
      </c>
      <c r="E209" s="64">
        <f>C209-D209</f>
        <v>-22</v>
      </c>
      <c r="F209" s="68">
        <f>E209/D209</f>
        <v>-9.7777777777777783E-2</v>
      </c>
      <c r="H209" s="135"/>
      <c r="I209" s="20"/>
      <c r="J209" s="24"/>
    </row>
    <row r="210" spans="1:10">
      <c r="A210" s="62">
        <v>655</v>
      </c>
      <c r="B210" s="64" t="s">
        <v>333</v>
      </c>
      <c r="C210" s="24">
        <v>0</v>
      </c>
      <c r="D210" s="64">
        <v>4</v>
      </c>
      <c r="E210" s="64">
        <f>C210-D210</f>
        <v>-4</v>
      </c>
      <c r="F210" s="68">
        <f>E210/D210</f>
        <v>-1</v>
      </c>
      <c r="H210" s="135"/>
      <c r="I210" s="20"/>
      <c r="J210" s="24"/>
    </row>
    <row r="211" spans="1:10">
      <c r="A211" s="62">
        <v>931</v>
      </c>
      <c r="B211" s="64" t="s">
        <v>131</v>
      </c>
      <c r="C211" s="24">
        <v>151</v>
      </c>
      <c r="D211" s="64">
        <v>159</v>
      </c>
      <c r="E211" s="64">
        <f>C211-D211</f>
        <v>-8</v>
      </c>
      <c r="F211" s="68">
        <f>E211/D211</f>
        <v>-5.0314465408805034E-2</v>
      </c>
      <c r="H211" s="135"/>
      <c r="I211" s="20"/>
      <c r="J211" s="24"/>
    </row>
    <row r="212" spans="1:10">
      <c r="A212" s="62">
        <v>932</v>
      </c>
      <c r="B212" s="64" t="s">
        <v>305</v>
      </c>
      <c r="C212" s="24">
        <v>111</v>
      </c>
      <c r="D212" s="64">
        <v>129</v>
      </c>
      <c r="E212" s="64">
        <f>C212-D212</f>
        <v>-18</v>
      </c>
      <c r="F212" s="68">
        <f>E212/D212</f>
        <v>-0.13953488372093023</v>
      </c>
      <c r="H212" s="135"/>
      <c r="I212" s="20"/>
      <c r="J212" s="24"/>
    </row>
    <row r="213" spans="1:10">
      <c r="A213" s="62">
        <v>232</v>
      </c>
      <c r="B213" s="64" t="s">
        <v>251</v>
      </c>
      <c r="C213" s="24">
        <v>120</v>
      </c>
      <c r="D213" s="64">
        <v>173</v>
      </c>
      <c r="E213" s="64">
        <f>C213-D213</f>
        <v>-53</v>
      </c>
      <c r="F213" s="68">
        <f>E213/D213</f>
        <v>-0.30635838150289019</v>
      </c>
      <c r="H213" s="135"/>
      <c r="I213" s="20"/>
      <c r="J213" s="24"/>
    </row>
    <row r="214" spans="1:10">
      <c r="A214" s="62">
        <v>682</v>
      </c>
      <c r="B214" s="64" t="s">
        <v>319</v>
      </c>
      <c r="C214" s="24">
        <v>0</v>
      </c>
      <c r="D214" s="64">
        <v>9</v>
      </c>
      <c r="E214" s="64">
        <f>C214-D214</f>
        <v>-9</v>
      </c>
      <c r="F214" s="68">
        <f>E214/D214</f>
        <v>-1</v>
      </c>
      <c r="H214" s="135"/>
      <c r="I214" s="20"/>
      <c r="J214" s="24"/>
    </row>
    <row r="215" spans="1:10">
      <c r="A215" s="126">
        <v>549</v>
      </c>
      <c r="B215" s="20" t="s">
        <v>361</v>
      </c>
      <c r="C215" s="24">
        <v>7</v>
      </c>
      <c r="D215" s="64">
        <v>0</v>
      </c>
      <c r="E215" s="64">
        <f>C215-D215</f>
        <v>7</v>
      </c>
      <c r="F215" s="68"/>
      <c r="H215" s="135"/>
      <c r="I215" s="20"/>
      <c r="J215" s="24"/>
    </row>
    <row r="216" spans="1:10">
      <c r="A216" s="126">
        <v>550</v>
      </c>
      <c r="B216" s="20" t="s">
        <v>362</v>
      </c>
      <c r="C216" s="24">
        <v>4</v>
      </c>
      <c r="D216" s="64">
        <v>0</v>
      </c>
      <c r="E216" s="64">
        <f>C216-D216</f>
        <v>4</v>
      </c>
      <c r="F216" s="68"/>
      <c r="H216" s="135"/>
      <c r="I216" s="20"/>
      <c r="J216" s="24"/>
    </row>
    <row r="217" spans="1:10">
      <c r="A217" s="62">
        <v>553</v>
      </c>
      <c r="B217" s="64" t="s">
        <v>257</v>
      </c>
      <c r="C217" s="24">
        <v>22</v>
      </c>
      <c r="D217" s="64">
        <v>6</v>
      </c>
      <c r="E217" s="64">
        <f>C217-D217</f>
        <v>16</v>
      </c>
      <c r="F217" s="68">
        <f>E217/D217</f>
        <v>2.6666666666666665</v>
      </c>
      <c r="H217" s="135"/>
      <c r="I217" s="20"/>
      <c r="J217" s="24"/>
    </row>
    <row r="218" spans="1:10">
      <c r="A218" s="62">
        <v>556</v>
      </c>
      <c r="B218" s="64" t="s">
        <v>136</v>
      </c>
      <c r="C218" s="24">
        <v>19</v>
      </c>
      <c r="D218" s="64">
        <v>17</v>
      </c>
      <c r="E218" s="64">
        <f>C218-D218</f>
        <v>2</v>
      </c>
      <c r="F218" s="68">
        <f>E218/D218</f>
        <v>0.11764705882352941</v>
      </c>
      <c r="H218" s="135"/>
      <c r="I218" s="20"/>
      <c r="J218" s="24"/>
    </row>
    <row r="219" spans="1:10">
      <c r="A219" s="62">
        <v>728</v>
      </c>
      <c r="B219" s="64" t="s">
        <v>166</v>
      </c>
      <c r="C219" s="24">
        <v>136</v>
      </c>
      <c r="D219" s="64">
        <v>106</v>
      </c>
      <c r="E219" s="64">
        <f>C219-D219</f>
        <v>30</v>
      </c>
      <c r="F219" s="68">
        <f>E219/D219</f>
        <v>0.28301886792452829</v>
      </c>
      <c r="H219" s="135"/>
      <c r="I219" s="20"/>
      <c r="J219" s="24"/>
    </row>
    <row r="220" spans="1:10">
      <c r="A220" s="62">
        <v>135</v>
      </c>
      <c r="B220" s="64" t="s">
        <v>193</v>
      </c>
      <c r="C220" s="24">
        <v>30</v>
      </c>
      <c r="D220" s="64">
        <v>5</v>
      </c>
      <c r="E220" s="64">
        <f>C220-D220</f>
        <v>25</v>
      </c>
      <c r="F220" s="68">
        <f>E220/D220</f>
        <v>5</v>
      </c>
      <c r="H220" s="135"/>
      <c r="I220" s="20"/>
      <c r="J220" s="24"/>
    </row>
    <row r="221" spans="1:10">
      <c r="A221" s="62">
        <v>535</v>
      </c>
      <c r="B221" s="64" t="s">
        <v>264</v>
      </c>
      <c r="C221" s="24">
        <v>350</v>
      </c>
      <c r="D221" s="64">
        <v>386</v>
      </c>
      <c r="E221" s="64">
        <f>C221-D221</f>
        <v>-36</v>
      </c>
      <c r="F221" s="68">
        <f>E221/D221</f>
        <v>-9.3264248704663211E-2</v>
      </c>
      <c r="H221" s="135"/>
      <c r="I221" s="20"/>
      <c r="J221" s="24"/>
    </row>
    <row r="222" spans="1:10">
      <c r="A222" s="62">
        <v>817</v>
      </c>
      <c r="B222" s="64" t="s">
        <v>199</v>
      </c>
      <c r="C222" s="24">
        <v>213</v>
      </c>
      <c r="D222" s="64">
        <v>317</v>
      </c>
      <c r="E222" s="64">
        <f>C222-D222</f>
        <v>-104</v>
      </c>
      <c r="F222" s="68">
        <f>E222/D222</f>
        <v>-0.32807570977917982</v>
      </c>
      <c r="H222" s="135"/>
      <c r="I222" s="20"/>
      <c r="J222" s="24"/>
    </row>
    <row r="223" spans="1:10">
      <c r="A223" s="62">
        <v>659</v>
      </c>
      <c r="B223" s="64" t="s">
        <v>303</v>
      </c>
      <c r="C223" s="24">
        <v>6</v>
      </c>
      <c r="D223" s="64">
        <v>16</v>
      </c>
      <c r="E223" s="64">
        <f>C223-D223</f>
        <v>-10</v>
      </c>
      <c r="F223" s="68">
        <f>E223/D223</f>
        <v>-0.625</v>
      </c>
      <c r="H223" s="135"/>
      <c r="I223" s="20"/>
      <c r="J223" s="24"/>
    </row>
    <row r="224" spans="1:10">
      <c r="A224" s="62">
        <v>941</v>
      </c>
      <c r="B224" s="64" t="s">
        <v>307</v>
      </c>
      <c r="C224" s="24">
        <v>111</v>
      </c>
      <c r="D224" s="64">
        <v>122</v>
      </c>
      <c r="E224" s="64">
        <f>C224-D224</f>
        <v>-11</v>
      </c>
      <c r="F224" s="68">
        <f>E224/D224</f>
        <v>-9.0163934426229511E-2</v>
      </c>
      <c r="H224" s="135"/>
      <c r="I224" s="20"/>
      <c r="J224" s="24"/>
    </row>
    <row r="225" spans="1:10">
      <c r="A225" s="62">
        <v>912</v>
      </c>
      <c r="B225" s="64" t="s">
        <v>282</v>
      </c>
      <c r="C225" s="24">
        <v>637</v>
      </c>
      <c r="D225" s="64">
        <v>652</v>
      </c>
      <c r="E225" s="64">
        <f>C225-D225</f>
        <v>-15</v>
      </c>
      <c r="F225" s="68">
        <f>E225/D225</f>
        <v>-2.3006134969325152E-2</v>
      </c>
      <c r="H225" s="135"/>
      <c r="I225" s="20"/>
      <c r="J225" s="24"/>
    </row>
    <row r="226" spans="1:10">
      <c r="A226" s="62">
        <v>922</v>
      </c>
      <c r="B226" s="64" t="s">
        <v>283</v>
      </c>
      <c r="C226" s="24">
        <v>310</v>
      </c>
      <c r="D226" s="64">
        <v>347</v>
      </c>
      <c r="E226" s="64">
        <f>C226-D226</f>
        <v>-37</v>
      </c>
      <c r="F226" s="68">
        <f>E226/D226</f>
        <v>-0.10662824207492795</v>
      </c>
      <c r="H226" s="135"/>
      <c r="I226" s="20"/>
      <c r="J226" s="24"/>
    </row>
    <row r="227" spans="1:10">
      <c r="A227" s="62">
        <v>935</v>
      </c>
      <c r="B227" s="64" t="s">
        <v>306</v>
      </c>
      <c r="C227" s="24">
        <v>444</v>
      </c>
      <c r="D227" s="64">
        <v>502</v>
      </c>
      <c r="E227" s="64">
        <f>C227-D227</f>
        <v>-58</v>
      </c>
      <c r="F227" s="68">
        <f>E227/D227</f>
        <v>-0.11553784860557768</v>
      </c>
      <c r="H227" s="135"/>
      <c r="I227" s="20"/>
      <c r="J227" s="24"/>
    </row>
    <row r="228" spans="1:10">
      <c r="A228" s="62">
        <v>938</v>
      </c>
      <c r="B228" s="64" t="s">
        <v>284</v>
      </c>
      <c r="C228" s="24">
        <v>187</v>
      </c>
      <c r="D228" s="64">
        <v>164</v>
      </c>
      <c r="E228" s="64">
        <f>C228-D228</f>
        <v>23</v>
      </c>
      <c r="F228" s="68">
        <f>E228/D228</f>
        <v>0.1402439024390244</v>
      </c>
      <c r="H228" s="135"/>
      <c r="I228" s="20"/>
      <c r="J228" s="24"/>
    </row>
    <row r="229" spans="1:10">
      <c r="A229" s="62">
        <v>137</v>
      </c>
      <c r="B229" s="64" t="s">
        <v>137</v>
      </c>
      <c r="C229" s="24">
        <v>45</v>
      </c>
      <c r="D229" s="64">
        <v>39</v>
      </c>
      <c r="E229" s="64">
        <f>C229-D229</f>
        <v>6</v>
      </c>
      <c r="F229" s="68">
        <f>E229/D229</f>
        <v>0.15384615384615385</v>
      </c>
      <c r="H229" s="135"/>
      <c r="I229" s="20"/>
      <c r="J229" s="24"/>
    </row>
    <row r="230" spans="1:10">
      <c r="A230" s="62">
        <v>138</v>
      </c>
      <c r="B230" s="64" t="s">
        <v>179</v>
      </c>
      <c r="C230" s="24">
        <v>111</v>
      </c>
      <c r="D230" s="64">
        <v>114</v>
      </c>
      <c r="E230" s="64">
        <f>C230-D230</f>
        <v>-3</v>
      </c>
      <c r="F230" s="68">
        <f>E230/D230</f>
        <v>-2.6315789473684209E-2</v>
      </c>
      <c r="H230" s="135"/>
      <c r="I230" s="20"/>
      <c r="J230" s="24"/>
    </row>
    <row r="231" spans="1:10">
      <c r="A231" s="62">
        <v>239</v>
      </c>
      <c r="B231" s="64" t="s">
        <v>82</v>
      </c>
      <c r="C231" s="24">
        <v>78</v>
      </c>
      <c r="D231" s="64">
        <v>66</v>
      </c>
      <c r="E231" s="64">
        <f>C231-D231</f>
        <v>12</v>
      </c>
      <c r="F231" s="68">
        <f>E231/D231</f>
        <v>0.18181818181818182</v>
      </c>
      <c r="H231" s="135"/>
      <c r="I231" s="20"/>
      <c r="J231" s="24"/>
    </row>
    <row r="232" spans="1:10">
      <c r="A232" s="62">
        <v>240</v>
      </c>
      <c r="B232" s="64" t="s">
        <v>182</v>
      </c>
      <c r="C232" s="24">
        <v>26</v>
      </c>
      <c r="D232" s="64">
        <v>12</v>
      </c>
      <c r="E232" s="64">
        <f>C232-D232</f>
        <v>14</v>
      </c>
      <c r="F232" s="68">
        <f>E232/D232</f>
        <v>1.1666666666666667</v>
      </c>
      <c r="H232" s="135"/>
      <c r="I232" s="20"/>
      <c r="J232" s="24"/>
    </row>
    <row r="233" spans="1:10">
      <c r="A233" s="62">
        <v>679</v>
      </c>
      <c r="B233" s="64" t="s">
        <v>235</v>
      </c>
      <c r="C233" s="24">
        <v>333</v>
      </c>
      <c r="D233" s="64">
        <v>377</v>
      </c>
      <c r="E233" s="64">
        <f>C233-D233</f>
        <v>-44</v>
      </c>
      <c r="F233" s="68">
        <f>E233/D233</f>
        <v>-0.11671087533156499</v>
      </c>
      <c r="H233" s="135"/>
      <c r="I233" s="20"/>
      <c r="J233" s="24"/>
    </row>
    <row r="234" spans="1:10">
      <c r="A234" s="62">
        <v>242</v>
      </c>
      <c r="B234" s="64" t="s">
        <v>96</v>
      </c>
      <c r="C234" s="24">
        <v>16</v>
      </c>
      <c r="D234" s="64">
        <v>23</v>
      </c>
      <c r="E234" s="64">
        <f>C234-D234</f>
        <v>-7</v>
      </c>
      <c r="F234" s="68">
        <f>E234/D234</f>
        <v>-0.30434782608695654</v>
      </c>
      <c r="H234" s="135"/>
      <c r="I234" s="20"/>
      <c r="J234" s="24"/>
    </row>
    <row r="235" spans="1:10">
      <c r="A235" s="62">
        <v>243</v>
      </c>
      <c r="B235" s="64" t="s">
        <v>61</v>
      </c>
      <c r="C235" s="24">
        <v>142</v>
      </c>
      <c r="D235" s="64">
        <v>131</v>
      </c>
      <c r="E235" s="64">
        <f>C235-D235</f>
        <v>11</v>
      </c>
      <c r="F235" s="68">
        <f>E235/D235</f>
        <v>8.3969465648854963E-2</v>
      </c>
      <c r="H235" s="135"/>
      <c r="I235" s="20"/>
      <c r="J235" s="24"/>
    </row>
    <row r="236" spans="1:10">
      <c r="A236" s="62">
        <v>244</v>
      </c>
      <c r="B236" s="64" t="s">
        <v>26</v>
      </c>
      <c r="C236" s="24">
        <v>999</v>
      </c>
      <c r="D236" s="64">
        <v>1078</v>
      </c>
      <c r="E236" s="64">
        <f>C236-D236</f>
        <v>-79</v>
      </c>
      <c r="F236" s="68">
        <f>E236/D236</f>
        <v>-7.3283858998144713E-2</v>
      </c>
      <c r="H236" s="135"/>
      <c r="I236" s="20"/>
      <c r="J236" s="24"/>
    </row>
    <row r="237" spans="1:10">
      <c r="A237" s="62">
        <v>660</v>
      </c>
      <c r="B237" s="64" t="s">
        <v>262</v>
      </c>
      <c r="C237" s="24">
        <v>47</v>
      </c>
      <c r="D237" s="64">
        <v>9</v>
      </c>
      <c r="E237" s="64">
        <f>C237-D237</f>
        <v>38</v>
      </c>
      <c r="F237" s="68">
        <f>E237/D237</f>
        <v>4.2222222222222223</v>
      </c>
      <c r="H237" s="135"/>
      <c r="I237" s="20"/>
      <c r="J237" s="24"/>
    </row>
    <row r="238" spans="1:10">
      <c r="A238" s="62">
        <v>942</v>
      </c>
      <c r="B238" s="64" t="s">
        <v>308</v>
      </c>
      <c r="C238" s="24">
        <v>31</v>
      </c>
      <c r="D238" s="64">
        <v>38</v>
      </c>
      <c r="E238" s="64">
        <f>C238-D238</f>
        <v>-7</v>
      </c>
      <c r="F238" s="68">
        <f>E238/D238</f>
        <v>-0.18421052631578946</v>
      </c>
      <c r="H238" s="135"/>
      <c r="I238" s="20"/>
      <c r="J238" s="24"/>
    </row>
    <row r="239" spans="1:10">
      <c r="A239" s="62">
        <v>940</v>
      </c>
      <c r="B239" s="64" t="s">
        <v>290</v>
      </c>
      <c r="C239" s="24">
        <v>110</v>
      </c>
      <c r="D239" s="64">
        <v>91</v>
      </c>
      <c r="E239" s="64">
        <f>C239-D239</f>
        <v>19</v>
      </c>
      <c r="F239" s="68">
        <f>E239/D239</f>
        <v>0.2087912087912088</v>
      </c>
      <c r="H239" s="135"/>
      <c r="I239" s="20"/>
      <c r="J239" s="24"/>
    </row>
    <row r="240" spans="1:10">
      <c r="A240" s="62">
        <v>524</v>
      </c>
      <c r="B240" s="64" t="s">
        <v>301</v>
      </c>
      <c r="C240" s="24">
        <v>12</v>
      </c>
      <c r="D240" s="64">
        <v>10</v>
      </c>
      <c r="E240" s="64">
        <f>C240-D240</f>
        <v>2</v>
      </c>
      <c r="F240" s="68">
        <f>E240/D240</f>
        <v>0.2</v>
      </c>
      <c r="H240" s="135"/>
      <c r="I240" s="20"/>
      <c r="J240" s="24"/>
    </row>
    <row r="241" spans="1:10">
      <c r="A241" s="62">
        <v>141</v>
      </c>
      <c r="B241" s="64" t="s">
        <v>295</v>
      </c>
      <c r="C241" s="24">
        <v>0</v>
      </c>
      <c r="D241" s="64">
        <v>2</v>
      </c>
      <c r="E241" s="64">
        <f>C241-D241</f>
        <v>-2</v>
      </c>
      <c r="F241" s="68">
        <f>E241/D241</f>
        <v>-1</v>
      </c>
      <c r="H241" s="135"/>
      <c r="I241" s="20"/>
      <c r="J241" s="24"/>
    </row>
    <row r="242" spans="1:10">
      <c r="A242" s="62">
        <v>17</v>
      </c>
      <c r="B242" s="64" t="s">
        <v>267</v>
      </c>
      <c r="C242" s="24">
        <v>112</v>
      </c>
      <c r="D242" s="64">
        <f>155+9</f>
        <v>164</v>
      </c>
      <c r="E242" s="64">
        <f>C242-D242</f>
        <v>-52</v>
      </c>
      <c r="F242" s="68">
        <f>E242/D242</f>
        <v>-0.31707317073170732</v>
      </c>
      <c r="H242" s="135"/>
      <c r="I242" s="20"/>
      <c r="J242" s="24"/>
    </row>
    <row r="243" spans="1:10">
      <c r="A243" s="62">
        <v>525</v>
      </c>
      <c r="B243" s="64" t="s">
        <v>216</v>
      </c>
      <c r="C243" s="24">
        <v>274</v>
      </c>
      <c r="D243" s="64">
        <v>344</v>
      </c>
      <c r="E243" s="64">
        <f>C243-D243</f>
        <v>-70</v>
      </c>
      <c r="F243" s="68">
        <f>E243/D243</f>
        <v>-0.20348837209302326</v>
      </c>
      <c r="H243" s="135"/>
      <c r="I243" s="20"/>
      <c r="J243" s="24"/>
    </row>
    <row r="244" spans="1:10">
      <c r="A244" s="62">
        <v>245</v>
      </c>
      <c r="B244" s="64" t="s">
        <v>208</v>
      </c>
      <c r="C244" s="24">
        <v>67</v>
      </c>
      <c r="D244" s="64">
        <v>72</v>
      </c>
      <c r="E244" s="64">
        <f>C244-D244</f>
        <v>-5</v>
      </c>
      <c r="F244" s="68">
        <f>E244/D244</f>
        <v>-6.9444444444444448E-2</v>
      </c>
      <c r="H244" s="135"/>
      <c r="I244" s="20"/>
      <c r="J244" s="24"/>
    </row>
    <row r="245" spans="1:10">
      <c r="A245" s="62">
        <v>246</v>
      </c>
      <c r="B245" s="64" t="s">
        <v>86</v>
      </c>
      <c r="C245" s="24">
        <v>84</v>
      </c>
      <c r="D245" s="64">
        <v>118</v>
      </c>
      <c r="E245" s="64">
        <f>C245-D245</f>
        <v>-34</v>
      </c>
      <c r="F245" s="68">
        <f>E245/D245</f>
        <v>-0.28813559322033899</v>
      </c>
      <c r="H245" s="135"/>
      <c r="I245" s="20"/>
      <c r="J245" s="24"/>
    </row>
    <row r="246" spans="1:10">
      <c r="A246" s="62">
        <v>253</v>
      </c>
      <c r="B246" s="64" t="s">
        <v>297</v>
      </c>
      <c r="C246" s="24">
        <v>0</v>
      </c>
      <c r="D246" s="64">
        <v>9</v>
      </c>
      <c r="E246" s="64">
        <f>C246-D246</f>
        <v>-9</v>
      </c>
      <c r="F246" s="68">
        <f>E246/D246</f>
        <v>-1</v>
      </c>
      <c r="H246" s="135"/>
      <c r="I246" s="20"/>
      <c r="J246" s="24"/>
    </row>
    <row r="247" spans="1:10">
      <c r="A247" s="62">
        <v>143</v>
      </c>
      <c r="B247" s="64" t="s">
        <v>196</v>
      </c>
      <c r="C247" s="24">
        <v>179</v>
      </c>
      <c r="D247" s="64">
        <v>144</v>
      </c>
      <c r="E247" s="64">
        <f>C247-D247</f>
        <v>35</v>
      </c>
      <c r="F247" s="68">
        <f>E247/D247</f>
        <v>0.24305555555555555</v>
      </c>
      <c r="H247" s="135"/>
      <c r="I247" s="20"/>
      <c r="J247" s="24"/>
    </row>
    <row r="248" spans="1:10">
      <c r="A248" s="62">
        <v>695</v>
      </c>
      <c r="B248" s="124" t="s">
        <v>364</v>
      </c>
      <c r="C248" s="24">
        <v>4</v>
      </c>
      <c r="D248" s="64">
        <v>6</v>
      </c>
      <c r="E248" s="64">
        <f>C248-D248</f>
        <v>-2</v>
      </c>
      <c r="F248" s="68">
        <f>E248/D248</f>
        <v>-0.33333333333333331</v>
      </c>
      <c r="H248" s="135"/>
      <c r="I248" s="20"/>
      <c r="J248" s="24"/>
    </row>
    <row r="249" spans="1:10">
      <c r="A249" s="62">
        <v>663</v>
      </c>
      <c r="B249" s="64" t="s">
        <v>62</v>
      </c>
      <c r="C249" s="24">
        <v>101</v>
      </c>
      <c r="D249" s="64">
        <v>77</v>
      </c>
      <c r="E249" s="64">
        <f>C249-D249</f>
        <v>24</v>
      </c>
      <c r="F249" s="68">
        <f>E249/D249</f>
        <v>0.31168831168831168</v>
      </c>
      <c r="H249" s="135"/>
      <c r="I249" s="20"/>
      <c r="J249" s="24"/>
    </row>
    <row r="250" spans="1:10">
      <c r="A250" s="62">
        <v>144</v>
      </c>
      <c r="B250" s="64" t="s">
        <v>109</v>
      </c>
      <c r="C250" s="24">
        <v>59</v>
      </c>
      <c r="D250" s="64">
        <v>109</v>
      </c>
      <c r="E250" s="64">
        <f>C250-D250</f>
        <v>-50</v>
      </c>
      <c r="F250" s="68">
        <f>E250/D250</f>
        <v>-0.45871559633027525</v>
      </c>
      <c r="H250" s="135"/>
      <c r="I250" s="20"/>
      <c r="J250" s="24"/>
    </row>
    <row r="251" spans="1:10">
      <c r="A251" s="62">
        <v>233</v>
      </c>
      <c r="B251" s="64" t="s">
        <v>252</v>
      </c>
      <c r="C251" s="24">
        <v>99</v>
      </c>
      <c r="D251" s="64">
        <v>95</v>
      </c>
      <c r="E251" s="64">
        <f>C251-D251</f>
        <v>4</v>
      </c>
      <c r="F251" s="68">
        <f>E251/D251</f>
        <v>4.2105263157894736E-2</v>
      </c>
      <c r="H251" s="135"/>
      <c r="I251" s="20"/>
      <c r="J251" s="24"/>
    </row>
    <row r="252" spans="1:10">
      <c r="A252" s="62">
        <v>234</v>
      </c>
      <c r="B252" s="64" t="s">
        <v>253</v>
      </c>
      <c r="C252" s="24">
        <v>110</v>
      </c>
      <c r="D252" s="64">
        <v>109</v>
      </c>
      <c r="E252" s="64">
        <f>C252-D252</f>
        <v>1</v>
      </c>
      <c r="F252" s="68">
        <f>E252/D252</f>
        <v>9.1743119266055051E-3</v>
      </c>
      <c r="H252" s="135"/>
      <c r="I252" s="20"/>
      <c r="J252" s="24"/>
    </row>
    <row r="253" spans="1:10">
      <c r="A253" s="62">
        <v>669</v>
      </c>
      <c r="B253" s="64" t="s">
        <v>304</v>
      </c>
      <c r="C253" s="24">
        <v>0</v>
      </c>
      <c r="D253" s="64">
        <v>7</v>
      </c>
      <c r="E253" s="64">
        <f>C253-D253</f>
        <v>-7</v>
      </c>
      <c r="F253" s="68">
        <f>E253/D253</f>
        <v>-1</v>
      </c>
      <c r="H253" s="135"/>
      <c r="I253" s="20"/>
      <c r="J253" s="24"/>
    </row>
    <row r="254" spans="1:10">
      <c r="A254" s="62">
        <v>670</v>
      </c>
      <c r="B254" s="64" t="s">
        <v>214</v>
      </c>
      <c r="C254" s="24">
        <v>31</v>
      </c>
      <c r="D254" s="64">
        <v>63</v>
      </c>
      <c r="E254" s="64">
        <f>C254-D254</f>
        <v>-32</v>
      </c>
      <c r="F254" s="68">
        <f>E254/D254</f>
        <v>-0.50793650793650791</v>
      </c>
      <c r="H254" s="135"/>
      <c r="I254" s="20"/>
      <c r="J254" s="24"/>
    </row>
    <row r="255" spans="1:10">
      <c r="A255" s="62">
        <v>671</v>
      </c>
      <c r="B255" s="64" t="s">
        <v>198</v>
      </c>
      <c r="C255" s="24">
        <v>2</v>
      </c>
      <c r="D255" s="64">
        <v>1</v>
      </c>
      <c r="E255" s="64">
        <f>C255-D255</f>
        <v>1</v>
      </c>
      <c r="F255" s="68">
        <f>E255/D255</f>
        <v>1</v>
      </c>
      <c r="H255" s="135"/>
      <c r="I255" s="20"/>
      <c r="J255" s="24"/>
    </row>
    <row r="256" spans="1:10">
      <c r="A256" s="62">
        <v>145</v>
      </c>
      <c r="B256" s="64" t="s">
        <v>20</v>
      </c>
      <c r="C256" s="24">
        <v>1992</v>
      </c>
      <c r="D256" s="64">
        <v>2092</v>
      </c>
      <c r="E256" s="64">
        <f>C256-D256</f>
        <v>-100</v>
      </c>
      <c r="F256" s="68">
        <f>E256/D256</f>
        <v>-4.780114722753346E-2</v>
      </c>
      <c r="H256" s="135"/>
      <c r="I256" s="20"/>
      <c r="J256" s="24"/>
    </row>
    <row r="257" spans="1:10">
      <c r="A257" s="62">
        <v>323</v>
      </c>
      <c r="B257" s="64" t="s">
        <v>146</v>
      </c>
      <c r="C257" s="24">
        <v>9</v>
      </c>
      <c r="D257" s="64">
        <v>27</v>
      </c>
      <c r="E257" s="64">
        <f>C257-D257</f>
        <v>-18</v>
      </c>
      <c r="F257" s="68">
        <f>E257/D257</f>
        <v>-0.66666666666666663</v>
      </c>
      <c r="H257" s="135"/>
      <c r="I257" s="20"/>
      <c r="J257" s="24"/>
    </row>
    <row r="258" spans="1:10">
      <c r="A258" s="62">
        <v>247</v>
      </c>
      <c r="B258" s="64" t="s">
        <v>201</v>
      </c>
      <c r="C258" s="24">
        <v>87</v>
      </c>
      <c r="D258" s="64">
        <v>126</v>
      </c>
      <c r="E258" s="64">
        <f>C258-D258</f>
        <v>-39</v>
      </c>
      <c r="F258" s="68">
        <f>E258/D258</f>
        <v>-0.30952380952380953</v>
      </c>
      <c r="H258" s="135"/>
      <c r="I258" s="20"/>
      <c r="J258" s="24"/>
    </row>
    <row r="259" spans="1:10">
      <c r="A259" s="62">
        <v>146</v>
      </c>
      <c r="B259" s="64" t="s">
        <v>31</v>
      </c>
      <c r="C259" s="24">
        <v>896</v>
      </c>
      <c r="D259" s="64">
        <v>955</v>
      </c>
      <c r="E259" s="64">
        <f>C259-D259</f>
        <v>-59</v>
      </c>
      <c r="F259" s="68">
        <f>E259/D259</f>
        <v>-6.1780104712041886E-2</v>
      </c>
      <c r="H259" s="135"/>
      <c r="I259" s="20"/>
      <c r="J259" s="24"/>
    </row>
    <row r="260" spans="1:10">
      <c r="A260" s="62">
        <v>526</v>
      </c>
      <c r="B260" s="64" t="s">
        <v>197</v>
      </c>
      <c r="C260" s="24">
        <v>126</v>
      </c>
      <c r="D260" s="64">
        <v>115</v>
      </c>
      <c r="E260" s="64">
        <f>C260-D260</f>
        <v>11</v>
      </c>
      <c r="F260" s="68">
        <f>E260/D260</f>
        <v>9.5652173913043481E-2</v>
      </c>
      <c r="H260" s="135"/>
      <c r="I260" s="20"/>
      <c r="J260" s="24"/>
    </row>
    <row r="261" spans="1:10">
      <c r="A261" s="62">
        <v>934</v>
      </c>
      <c r="B261" s="64" t="s">
        <v>42</v>
      </c>
      <c r="C261" s="24">
        <v>307</v>
      </c>
      <c r="D261" s="64">
        <v>367</v>
      </c>
      <c r="E261" s="64">
        <f>C261-D261</f>
        <v>-60</v>
      </c>
      <c r="F261" s="68">
        <f>E261/D261</f>
        <v>-0.16348773841961853</v>
      </c>
      <c r="H261" s="135"/>
      <c r="I261" s="20"/>
      <c r="J261" s="24"/>
    </row>
    <row r="262" spans="1:10">
      <c r="A262" s="62">
        <v>528</v>
      </c>
      <c r="B262" s="64" t="s">
        <v>164</v>
      </c>
      <c r="C262" s="24">
        <v>590</v>
      </c>
      <c r="D262" s="64">
        <v>675</v>
      </c>
      <c r="E262" s="64">
        <f>C262-D262</f>
        <v>-85</v>
      </c>
      <c r="F262" s="68">
        <f>E262/D262</f>
        <v>-0.12592592592592591</v>
      </c>
      <c r="H262" s="135"/>
      <c r="I262" s="20"/>
      <c r="J262" s="24"/>
    </row>
    <row r="263" spans="1:10">
      <c r="A263" s="62">
        <v>324</v>
      </c>
      <c r="B263" s="64" t="s">
        <v>74</v>
      </c>
      <c r="C263" s="24">
        <v>25</v>
      </c>
      <c r="D263" s="64">
        <v>26</v>
      </c>
      <c r="E263" s="64">
        <f>C263-D263</f>
        <v>-1</v>
      </c>
      <c r="F263" s="68">
        <f>E263/D263</f>
        <v>-3.8461538461538464E-2</v>
      </c>
      <c r="H263" s="135"/>
      <c r="I263" s="20"/>
      <c r="J263" s="24"/>
    </row>
    <row r="264" spans="1:10">
      <c r="A264" s="62">
        <v>19</v>
      </c>
      <c r="B264" s="64" t="s">
        <v>95</v>
      </c>
      <c r="C264" s="24">
        <v>42</v>
      </c>
      <c r="D264" s="64">
        <v>21</v>
      </c>
      <c r="E264" s="64">
        <f>C264-D264</f>
        <v>21</v>
      </c>
      <c r="F264" s="68">
        <f>E264/D264</f>
        <v>1</v>
      </c>
      <c r="H264" s="135"/>
      <c r="I264" s="20"/>
      <c r="J264" s="24"/>
    </row>
    <row r="265" spans="1:10">
      <c r="A265" s="62">
        <v>325</v>
      </c>
      <c r="B265" s="64" t="s">
        <v>64</v>
      </c>
      <c r="C265" s="24">
        <v>42</v>
      </c>
      <c r="D265" s="64">
        <v>48</v>
      </c>
      <c r="E265" s="64">
        <f>C265-D265</f>
        <v>-6</v>
      </c>
      <c r="F265" s="68">
        <f>E265/D265</f>
        <v>-0.125</v>
      </c>
      <c r="H265" s="135"/>
      <c r="I265" s="20"/>
      <c r="J265" s="24"/>
    </row>
    <row r="266" spans="1:10">
      <c r="A266" s="62">
        <v>326</v>
      </c>
      <c r="B266" s="64" t="s">
        <v>139</v>
      </c>
      <c r="C266" s="24">
        <v>12</v>
      </c>
      <c r="D266" s="64">
        <v>5</v>
      </c>
      <c r="E266" s="64">
        <f>C266-D266</f>
        <v>7</v>
      </c>
      <c r="F266" s="68">
        <f>E266/D266</f>
        <v>1.4</v>
      </c>
      <c r="H266" s="135"/>
      <c r="I266" s="20"/>
      <c r="J266" s="24"/>
    </row>
    <row r="267" spans="1:10">
      <c r="A267" s="62">
        <v>20</v>
      </c>
      <c r="B267" s="64" t="s">
        <v>102</v>
      </c>
      <c r="C267" s="24">
        <v>0</v>
      </c>
      <c r="D267" s="64">
        <v>7</v>
      </c>
      <c r="E267" s="64">
        <f>C267-D267</f>
        <v>-7</v>
      </c>
      <c r="F267" s="68">
        <f>E267/D267</f>
        <v>-1</v>
      </c>
      <c r="H267" s="135"/>
      <c r="I267" s="20"/>
      <c r="J267" s="24"/>
    </row>
    <row r="268" spans="1:10">
      <c r="A268" s="62">
        <v>147</v>
      </c>
      <c r="B268" s="64" t="s">
        <v>336</v>
      </c>
      <c r="C268" s="24">
        <v>2</v>
      </c>
      <c r="D268" s="64">
        <v>1</v>
      </c>
      <c r="E268" s="64">
        <f>C268-D268</f>
        <v>1</v>
      </c>
      <c r="F268" s="68">
        <f>E268/D268</f>
        <v>1</v>
      </c>
      <c r="H268" s="135"/>
      <c r="I268" s="20"/>
      <c r="J268" s="24"/>
    </row>
    <row r="269" spans="1:10">
      <c r="A269" s="62">
        <v>730</v>
      </c>
      <c r="B269" s="64" t="s">
        <v>321</v>
      </c>
      <c r="C269" s="24">
        <v>8</v>
      </c>
      <c r="D269" s="64">
        <v>0</v>
      </c>
      <c r="E269" s="64">
        <f>C269-D269</f>
        <v>8</v>
      </c>
      <c r="F269" s="68"/>
      <c r="H269" s="135"/>
      <c r="I269" s="20"/>
      <c r="J269" s="24"/>
    </row>
    <row r="270" spans="1:10">
      <c r="A270" s="62">
        <v>674</v>
      </c>
      <c r="B270" s="64" t="s">
        <v>281</v>
      </c>
      <c r="C270" s="24">
        <v>52</v>
      </c>
      <c r="D270" s="64">
        <v>58</v>
      </c>
      <c r="E270" s="64">
        <f>C270-D270</f>
        <v>-6</v>
      </c>
      <c r="F270" s="68">
        <f>E270/D270</f>
        <v>-0.10344827586206896</v>
      </c>
      <c r="H270" s="135"/>
      <c r="I270" s="20"/>
      <c r="J270" s="24"/>
    </row>
    <row r="271" spans="1:10">
      <c r="A271" s="62">
        <v>311</v>
      </c>
      <c r="B271" s="64" t="s">
        <v>242</v>
      </c>
      <c r="C271" s="24">
        <v>74</v>
      </c>
      <c r="D271" s="64">
        <v>153</v>
      </c>
      <c r="E271" s="64">
        <f>C271-D271</f>
        <v>-79</v>
      </c>
      <c r="F271" s="68">
        <f>E271/D271</f>
        <v>-0.5163398692810458</v>
      </c>
      <c r="H271" s="135"/>
      <c r="I271" s="20"/>
      <c r="J271" s="24"/>
    </row>
    <row r="272" spans="1:10">
      <c r="A272" s="62">
        <v>675</v>
      </c>
      <c r="B272" s="64" t="s">
        <v>233</v>
      </c>
      <c r="C272" s="24">
        <f>58</f>
        <v>58</v>
      </c>
      <c r="D272" s="64">
        <v>78</v>
      </c>
      <c r="E272" s="64">
        <f>C272-D272</f>
        <v>-20</v>
      </c>
      <c r="F272" s="68">
        <f>E272/D272</f>
        <v>-0.25641025641025639</v>
      </c>
      <c r="H272" s="135"/>
      <c r="I272" s="20"/>
      <c r="J272" s="24"/>
    </row>
    <row r="273" spans="1:10">
      <c r="A273" s="62">
        <v>694</v>
      </c>
      <c r="B273" s="64" t="s">
        <v>330</v>
      </c>
      <c r="C273" s="24">
        <v>4</v>
      </c>
      <c r="D273" s="64">
        <v>7</v>
      </c>
      <c r="E273" s="64">
        <f>C273-D273</f>
        <v>-3</v>
      </c>
      <c r="F273" s="68">
        <f>E273/D273</f>
        <v>-0.42857142857142855</v>
      </c>
      <c r="H273" s="135"/>
      <c r="I273" s="20"/>
      <c r="J273" s="24"/>
    </row>
    <row r="274" spans="1:10">
      <c r="A274" s="62">
        <v>731</v>
      </c>
      <c r="B274" s="64" t="s">
        <v>213</v>
      </c>
      <c r="C274" s="24">
        <v>17</v>
      </c>
      <c r="D274" s="64">
        <v>9</v>
      </c>
      <c r="E274" s="64">
        <f>C274-D274</f>
        <v>8</v>
      </c>
      <c r="F274" s="68">
        <f>E274/D274</f>
        <v>0.88888888888888884</v>
      </c>
      <c r="H274" s="135"/>
      <c r="I274" s="20"/>
      <c r="J274" s="24"/>
    </row>
    <row r="275" spans="1:10">
      <c r="A275" s="62">
        <v>248</v>
      </c>
      <c r="B275" s="64" t="s">
        <v>296</v>
      </c>
      <c r="C275" s="24">
        <v>6</v>
      </c>
      <c r="D275" s="64">
        <v>6</v>
      </c>
      <c r="E275" s="64">
        <f>C275-D275</f>
        <v>0</v>
      </c>
      <c r="F275" s="68">
        <f>E275/D275</f>
        <v>0</v>
      </c>
      <c r="H275" s="135"/>
      <c r="I275" s="20"/>
      <c r="J275" s="24"/>
    </row>
    <row r="276" spans="1:10">
      <c r="A276" s="62">
        <v>732</v>
      </c>
      <c r="B276" s="64" t="s">
        <v>176</v>
      </c>
      <c r="C276" s="24">
        <v>75</v>
      </c>
      <c r="D276" s="64">
        <v>67</v>
      </c>
      <c r="E276" s="64">
        <f>C276-D276</f>
        <v>8</v>
      </c>
      <c r="F276" s="68">
        <f>E276/D276</f>
        <v>0.11940298507462686</v>
      </c>
      <c r="H276" s="135"/>
      <c r="I276" s="20"/>
      <c r="J276" s="24"/>
    </row>
    <row r="277" spans="1:10">
      <c r="A277" s="62">
        <v>328</v>
      </c>
      <c r="B277" s="64" t="s">
        <v>163</v>
      </c>
      <c r="C277" s="24">
        <v>758</v>
      </c>
      <c r="D277" s="64">
        <v>797</v>
      </c>
      <c r="E277" s="64">
        <f>C277-D277</f>
        <v>-39</v>
      </c>
      <c r="F277" s="68">
        <f>E277/D277</f>
        <v>-4.8933500627352571E-2</v>
      </c>
      <c r="H277" s="135"/>
      <c r="I277" s="20"/>
      <c r="J277" s="24"/>
    </row>
    <row r="278" spans="1:10">
      <c r="A278" s="62">
        <v>312</v>
      </c>
      <c r="B278" s="64" t="s">
        <v>243</v>
      </c>
      <c r="C278" s="24">
        <v>80</v>
      </c>
      <c r="D278" s="64">
        <v>78</v>
      </c>
      <c r="E278" s="64">
        <f>C278-D278</f>
        <v>2</v>
      </c>
      <c r="F278" s="68">
        <f>E278/D278</f>
        <v>2.564102564102564E-2</v>
      </c>
      <c r="H278" s="135"/>
      <c r="I278" s="20"/>
      <c r="J278" s="24"/>
    </row>
    <row r="279" spans="1:10">
      <c r="A279" s="62">
        <v>735</v>
      </c>
      <c r="B279" s="64" t="s">
        <v>101</v>
      </c>
      <c r="C279" s="24">
        <v>231</v>
      </c>
      <c r="D279" s="64">
        <v>207</v>
      </c>
      <c r="E279" s="64">
        <f>C279-D279</f>
        <v>24</v>
      </c>
      <c r="F279" s="68">
        <f>E279/D279</f>
        <v>0.11594202898550725</v>
      </c>
      <c r="H279" s="135"/>
      <c r="I279" s="20"/>
      <c r="J279" s="24"/>
    </row>
    <row r="280" spans="1:10">
      <c r="A280" s="62">
        <v>249</v>
      </c>
      <c r="B280" s="64" t="s">
        <v>158</v>
      </c>
      <c r="C280" s="24">
        <v>6</v>
      </c>
      <c r="D280" s="64">
        <v>22</v>
      </c>
      <c r="E280" s="64">
        <f>C280-D280</f>
        <v>-16</v>
      </c>
      <c r="F280" s="68">
        <f>E280/D280</f>
        <v>-0.72727272727272729</v>
      </c>
      <c r="H280" s="135"/>
      <c r="I280" s="20"/>
      <c r="J280" s="24"/>
    </row>
    <row r="281" spans="1:10">
      <c r="A281" s="62">
        <v>529</v>
      </c>
      <c r="B281" s="64" t="s">
        <v>90</v>
      </c>
      <c r="C281" s="24">
        <v>65</v>
      </c>
      <c r="D281" s="64">
        <v>98</v>
      </c>
      <c r="E281" s="64">
        <f>C281-D281</f>
        <v>-33</v>
      </c>
      <c r="F281" s="68">
        <f>E281/D281</f>
        <v>-0.33673469387755101</v>
      </c>
      <c r="H281" s="135"/>
      <c r="I281" s="20"/>
      <c r="J281" s="24"/>
    </row>
    <row r="282" spans="1:10">
      <c r="A282" s="62">
        <v>530</v>
      </c>
      <c r="B282" s="64" t="s">
        <v>219</v>
      </c>
      <c r="C282" s="24">
        <v>119</v>
      </c>
      <c r="D282" s="64">
        <v>80</v>
      </c>
      <c r="E282" s="64">
        <f>C282-D282</f>
        <v>39</v>
      </c>
      <c r="F282" s="68">
        <f>E282/D282</f>
        <v>0.48749999999999999</v>
      </c>
      <c r="H282" s="135"/>
      <c r="I282" s="20"/>
      <c r="J282" s="24"/>
    </row>
    <row r="283" spans="1:10">
      <c r="A283" s="62">
        <v>402</v>
      </c>
      <c r="B283" s="64" t="s">
        <v>77</v>
      </c>
      <c r="C283" s="24">
        <v>130</v>
      </c>
      <c r="D283" s="64">
        <f>73+1</f>
        <v>74</v>
      </c>
      <c r="E283" s="64">
        <f>C283-D283</f>
        <v>56</v>
      </c>
      <c r="F283" s="68">
        <f>E283/D283</f>
        <v>0.7567567567567568</v>
      </c>
      <c r="H283" s="135"/>
      <c r="I283" s="20"/>
      <c r="J283" s="24"/>
    </row>
    <row r="284" spans="1:10">
      <c r="A284" s="62">
        <v>405</v>
      </c>
      <c r="B284" s="64" t="s">
        <v>119</v>
      </c>
      <c r="C284" s="24">
        <v>5</v>
      </c>
      <c r="D284" s="64">
        <v>7</v>
      </c>
      <c r="E284" s="64">
        <f>C284-D284</f>
        <v>-2</v>
      </c>
      <c r="F284" s="68">
        <f>E284/D284</f>
        <v>-0.2857142857142857</v>
      </c>
      <c r="H284" s="135"/>
      <c r="I284" s="20"/>
      <c r="J284" s="24"/>
    </row>
    <row r="285" spans="1:10">
      <c r="A285" s="62">
        <v>408</v>
      </c>
      <c r="B285" s="64" t="s">
        <v>238</v>
      </c>
      <c r="C285" s="24">
        <v>217</v>
      </c>
      <c r="D285" s="64">
        <v>330</v>
      </c>
      <c r="E285" s="64">
        <f>C285-D285</f>
        <v>-113</v>
      </c>
      <c r="F285" s="68">
        <f>E285/D285</f>
        <v>-0.34242424242424241</v>
      </c>
      <c r="H285" s="135"/>
      <c r="I285" s="20"/>
      <c r="J285" s="24"/>
    </row>
    <row r="286" spans="1:10">
      <c r="A286" s="62">
        <v>403</v>
      </c>
      <c r="B286" s="64" t="s">
        <v>91</v>
      </c>
      <c r="C286" s="24">
        <v>258</v>
      </c>
      <c r="D286" s="64">
        <v>277</v>
      </c>
      <c r="E286" s="64">
        <f>C286-D286</f>
        <v>-19</v>
      </c>
      <c r="F286" s="68">
        <f>E286/D286</f>
        <v>-6.8592057761732855E-2</v>
      </c>
      <c r="H286" s="135"/>
      <c r="I286" s="20"/>
      <c r="J286" s="24"/>
    </row>
    <row r="287" spans="1:10">
      <c r="A287" s="62">
        <v>406</v>
      </c>
      <c r="B287" s="64" t="s">
        <v>147</v>
      </c>
      <c r="C287" s="24">
        <v>37</v>
      </c>
      <c r="D287" s="64">
        <v>20</v>
      </c>
      <c r="E287" s="64">
        <f>C287-D287</f>
        <v>17</v>
      </c>
      <c r="F287" s="68">
        <f>E287/D287</f>
        <v>0.85</v>
      </c>
      <c r="H287" s="135"/>
      <c r="I287" s="20"/>
      <c r="J287" s="24"/>
    </row>
    <row r="288" spans="1:10">
      <c r="A288" s="62">
        <v>409</v>
      </c>
      <c r="B288" s="64" t="s">
        <v>52</v>
      </c>
      <c r="C288" s="24">
        <v>136</v>
      </c>
      <c r="D288" s="64">
        <v>149</v>
      </c>
      <c r="E288" s="64">
        <f>C288-D288</f>
        <v>-13</v>
      </c>
      <c r="F288" s="68">
        <f>E288/D288</f>
        <v>-8.7248322147651006E-2</v>
      </c>
      <c r="H288" s="135"/>
      <c r="I288" s="20"/>
      <c r="J288" s="24"/>
    </row>
    <row r="289" spans="1:10">
      <c r="A289" s="62">
        <v>404</v>
      </c>
      <c r="B289" s="64" t="s">
        <v>189</v>
      </c>
      <c r="C289" s="24">
        <v>74</v>
      </c>
      <c r="D289" s="64">
        <v>58</v>
      </c>
      <c r="E289" s="64">
        <f>C289-D289</f>
        <v>16</v>
      </c>
      <c r="F289" s="68">
        <f>E289/D289</f>
        <v>0.27586206896551724</v>
      </c>
      <c r="H289" s="135"/>
      <c r="I289" s="20"/>
      <c r="J289" s="24"/>
    </row>
    <row r="290" spans="1:10">
      <c r="A290" s="62">
        <v>407</v>
      </c>
      <c r="B290" s="64" t="s">
        <v>155</v>
      </c>
      <c r="C290" s="24">
        <v>5</v>
      </c>
      <c r="D290" s="64">
        <v>7</v>
      </c>
      <c r="E290" s="64">
        <f>C290-D290</f>
        <v>-2</v>
      </c>
      <c r="F290" s="68">
        <f>E290/D290</f>
        <v>-0.2857142857142857</v>
      </c>
      <c r="H290" s="135"/>
      <c r="I290" s="20"/>
      <c r="J290" s="24"/>
    </row>
    <row r="291" spans="1:10">
      <c r="A291" s="62">
        <v>410</v>
      </c>
      <c r="B291" s="64" t="s">
        <v>24</v>
      </c>
      <c r="C291" s="24">
        <v>602</v>
      </c>
      <c r="D291" s="64">
        <v>733</v>
      </c>
      <c r="E291" s="64">
        <f>C291-D291</f>
        <v>-131</v>
      </c>
      <c r="F291" s="68">
        <f>E291/D291</f>
        <v>-0.17871759890859482</v>
      </c>
      <c r="H291" s="135"/>
      <c r="I291" s="20"/>
      <c r="J291" s="24"/>
    </row>
    <row r="292" spans="1:10">
      <c r="A292" s="126">
        <v>334</v>
      </c>
      <c r="B292" s="20" t="s">
        <v>359</v>
      </c>
      <c r="C292" s="24">
        <v>6</v>
      </c>
      <c r="D292" s="64">
        <v>0</v>
      </c>
      <c r="E292" s="64">
        <f>C292-D292</f>
        <v>6</v>
      </c>
      <c r="F292" s="68"/>
      <c r="H292" s="135"/>
      <c r="I292" s="20"/>
      <c r="J292" s="24"/>
    </row>
    <row r="293" spans="1:10">
      <c r="A293" s="62">
        <v>333</v>
      </c>
      <c r="B293" s="64" t="s">
        <v>299</v>
      </c>
      <c r="C293" s="24">
        <v>50</v>
      </c>
      <c r="D293" s="64">
        <v>32</v>
      </c>
      <c r="E293" s="64">
        <f>C293-D293</f>
        <v>18</v>
      </c>
      <c r="F293" s="68">
        <f>E293/D293</f>
        <v>0.5625</v>
      </c>
      <c r="H293" s="135"/>
      <c r="I293" s="20"/>
      <c r="J293" s="24"/>
    </row>
    <row r="294" spans="1:10">
      <c r="A294" s="62">
        <v>531</v>
      </c>
      <c r="B294" s="64" t="s">
        <v>121</v>
      </c>
      <c r="C294" s="24">
        <v>3</v>
      </c>
      <c r="D294" s="64">
        <v>1</v>
      </c>
      <c r="E294" s="64">
        <f>C294-D294</f>
        <v>2</v>
      </c>
      <c r="F294" s="68">
        <f>E294/D294</f>
        <v>2</v>
      </c>
      <c r="H294" s="135"/>
      <c r="I294" s="20"/>
      <c r="J294" s="24"/>
    </row>
    <row r="295" spans="1:10">
      <c r="A295" s="62">
        <v>250</v>
      </c>
      <c r="B295" s="64" t="s">
        <v>202</v>
      </c>
      <c r="C295" s="24">
        <v>10</v>
      </c>
      <c r="D295" s="64">
        <v>3</v>
      </c>
      <c r="E295" s="64">
        <f>C295-D295</f>
        <v>7</v>
      </c>
      <c r="F295" s="68">
        <f>E295/D295</f>
        <v>2.3333333333333335</v>
      </c>
      <c r="H295" s="135"/>
      <c r="I295" s="20"/>
      <c r="J295" s="24"/>
    </row>
    <row r="296" spans="1:10">
      <c r="A296" s="62">
        <v>936</v>
      </c>
      <c r="B296" s="64" t="s">
        <v>45</v>
      </c>
      <c r="C296" s="24">
        <v>294</v>
      </c>
      <c r="D296" s="64">
        <v>406</v>
      </c>
      <c r="E296" s="64">
        <f>C296-D296</f>
        <v>-112</v>
      </c>
      <c r="F296" s="68">
        <f>E296/D296</f>
        <v>-0.27586206896551724</v>
      </c>
      <c r="H296" s="135"/>
      <c r="I296" s="20"/>
      <c r="J296" s="24"/>
    </row>
    <row r="297" spans="1:10">
      <c r="A297" s="62">
        <v>937</v>
      </c>
      <c r="B297" s="64" t="s">
        <v>78</v>
      </c>
      <c r="C297" s="24">
        <v>128</v>
      </c>
      <c r="D297" s="64">
        <v>150</v>
      </c>
      <c r="E297" s="64">
        <f>C297-D297</f>
        <v>-22</v>
      </c>
      <c r="F297" s="68">
        <f>E297/D297</f>
        <v>-0.14666666666666667</v>
      </c>
      <c r="H297" s="135"/>
      <c r="I297" s="20"/>
      <c r="J297" s="24"/>
    </row>
    <row r="298" spans="1:10">
      <c r="A298" s="62">
        <v>251</v>
      </c>
      <c r="B298" s="64" t="s">
        <v>271</v>
      </c>
      <c r="C298" s="24">
        <v>4</v>
      </c>
      <c r="D298" s="64">
        <v>1</v>
      </c>
      <c r="E298" s="64">
        <f>C298-D298</f>
        <v>3</v>
      </c>
      <c r="F298" s="68">
        <f>E298/D298</f>
        <v>3</v>
      </c>
      <c r="H298" s="135"/>
      <c r="I298" s="20"/>
      <c r="J298" s="24"/>
    </row>
    <row r="299" spans="1:10">
      <c r="A299" s="62">
        <v>329</v>
      </c>
      <c r="B299" s="64" t="s">
        <v>60</v>
      </c>
      <c r="C299" s="24">
        <v>197</v>
      </c>
      <c r="D299" s="64">
        <v>230</v>
      </c>
      <c r="E299" s="64">
        <f>C299-D299</f>
        <v>-33</v>
      </c>
      <c r="F299" s="68">
        <f>E299/D299</f>
        <v>-0.14347826086956522</v>
      </c>
      <c r="H299" s="135"/>
      <c r="I299" s="20"/>
      <c r="J299" s="24"/>
    </row>
    <row r="300" spans="1:10">
      <c r="A300" s="62">
        <v>533</v>
      </c>
      <c r="B300" s="64" t="s">
        <v>129</v>
      </c>
      <c r="C300" s="24">
        <v>53</v>
      </c>
      <c r="D300" s="64">
        <v>40</v>
      </c>
      <c r="E300" s="64">
        <f>C300-D300</f>
        <v>13</v>
      </c>
      <c r="F300" s="68">
        <f>E300/D300</f>
        <v>0.32500000000000001</v>
      </c>
      <c r="H300" s="135"/>
      <c r="I300" s="20"/>
      <c r="J300" s="24"/>
    </row>
    <row r="301" spans="1:10">
      <c r="A301" s="62">
        <v>534</v>
      </c>
      <c r="B301" s="64" t="s">
        <v>174</v>
      </c>
      <c r="C301" s="24">
        <v>204</v>
      </c>
      <c r="D301" s="64">
        <v>254</v>
      </c>
      <c r="E301" s="64">
        <f>C301-D301</f>
        <v>-50</v>
      </c>
      <c r="F301" s="68">
        <f>E301/D301</f>
        <v>-0.19685039370078741</v>
      </c>
      <c r="H301" s="135"/>
      <c r="I301" s="20"/>
      <c r="J301" s="24"/>
    </row>
    <row r="302" spans="1:10">
      <c r="A302" s="62">
        <v>736</v>
      </c>
      <c r="B302" s="64" t="s">
        <v>170</v>
      </c>
      <c r="C302" s="24">
        <v>31</v>
      </c>
      <c r="D302" s="64">
        <v>33</v>
      </c>
      <c r="E302" s="64">
        <f>C302-D302</f>
        <v>-2</v>
      </c>
      <c r="F302" s="68">
        <f>E302/D302</f>
        <v>-6.0606060606060608E-2</v>
      </c>
      <c r="H302" s="135"/>
      <c r="I302" s="20"/>
      <c r="J302" s="24"/>
    </row>
    <row r="303" spans="1:10">
      <c r="A303" s="62">
        <v>737</v>
      </c>
      <c r="B303" s="64" t="s">
        <v>275</v>
      </c>
      <c r="C303" s="24">
        <v>1</v>
      </c>
      <c r="D303" s="64">
        <v>1</v>
      </c>
      <c r="E303" s="64">
        <f>C303-D303</f>
        <v>0</v>
      </c>
      <c r="F303" s="68">
        <f>E303/D303</f>
        <v>0</v>
      </c>
      <c r="H303" s="135"/>
      <c r="I303" s="20"/>
      <c r="J303" s="24"/>
    </row>
    <row r="304" spans="1:10">
      <c r="A304" s="62">
        <v>819</v>
      </c>
      <c r="B304" s="64" t="s">
        <v>43</v>
      </c>
      <c r="C304" s="24">
        <v>416</v>
      </c>
      <c r="D304" s="64">
        <v>521</v>
      </c>
      <c r="E304" s="64">
        <f>C304-D304</f>
        <v>-105</v>
      </c>
      <c r="F304" s="68">
        <f>E304/D304</f>
        <v>-0.20153550863723607</v>
      </c>
      <c r="H304" s="135"/>
      <c r="I304" s="20"/>
      <c r="J304" s="24"/>
    </row>
    <row r="305" spans="1:13">
      <c r="A305" s="62">
        <v>738</v>
      </c>
      <c r="B305" s="64" t="s">
        <v>167</v>
      </c>
      <c r="C305" s="24">
        <v>80</v>
      </c>
      <c r="D305" s="64">
        <v>61</v>
      </c>
      <c r="E305" s="64">
        <f>C305-D305</f>
        <v>19</v>
      </c>
      <c r="F305" s="68">
        <f>E305/D305</f>
        <v>0.31147540983606559</v>
      </c>
      <c r="H305" s="135"/>
      <c r="I305" s="20"/>
      <c r="J305" s="24"/>
    </row>
    <row r="306" spans="1:13">
      <c r="A306" s="62">
        <v>739</v>
      </c>
      <c r="B306" s="64" t="s">
        <v>112</v>
      </c>
      <c r="C306" s="24">
        <v>1</v>
      </c>
      <c r="D306" s="64">
        <v>10</v>
      </c>
      <c r="E306" s="64">
        <f>C306-D306</f>
        <v>-9</v>
      </c>
      <c r="F306" s="68">
        <f>E306/D306</f>
        <v>-0.9</v>
      </c>
      <c r="H306" s="135"/>
      <c r="I306" s="20"/>
      <c r="J306" s="24"/>
    </row>
    <row r="307" spans="1:13">
      <c r="A307" s="62">
        <v>148</v>
      </c>
      <c r="B307" s="64" t="s">
        <v>133</v>
      </c>
      <c r="C307" s="24">
        <v>137</v>
      </c>
      <c r="D307" s="64">
        <v>108</v>
      </c>
      <c r="E307" s="64">
        <f>C307-D307</f>
        <v>29</v>
      </c>
      <c r="F307" s="68">
        <f>E307/D307</f>
        <v>0.26851851851851855</v>
      </c>
      <c r="H307" s="135"/>
      <c r="I307" s="20"/>
      <c r="J307" s="24"/>
      <c r="M307" s="125"/>
    </row>
    <row r="308" spans="1:13">
      <c r="A308" s="62">
        <v>149</v>
      </c>
      <c r="B308" s="64" t="s">
        <v>218</v>
      </c>
      <c r="C308" s="24">
        <v>53</v>
      </c>
      <c r="D308" s="64">
        <v>51</v>
      </c>
      <c r="E308" s="64">
        <f>C308-D308</f>
        <v>2</v>
      </c>
      <c r="F308" s="68">
        <f>E308/D308</f>
        <v>3.9215686274509803E-2</v>
      </c>
      <c r="H308" s="135"/>
      <c r="I308" s="20"/>
      <c r="J308" s="24"/>
      <c r="M308" s="125"/>
    </row>
    <row r="309" spans="1:13">
      <c r="A309" s="62">
        <v>820</v>
      </c>
      <c r="B309" s="64" t="s">
        <v>48</v>
      </c>
      <c r="C309" s="24">
        <v>359</v>
      </c>
      <c r="D309" s="64">
        <v>397</v>
      </c>
      <c r="E309" s="64">
        <f>C309-D309</f>
        <v>-38</v>
      </c>
      <c r="F309" s="68">
        <f>E309/D309</f>
        <v>-9.5717884130982367E-2</v>
      </c>
      <c r="H309" s="135"/>
      <c r="I309" s="20"/>
      <c r="J309" s="24"/>
      <c r="M309" s="125"/>
    </row>
    <row r="310" spans="1:13">
      <c r="A310" s="62">
        <v>330</v>
      </c>
      <c r="B310" s="64" t="s">
        <v>103</v>
      </c>
      <c r="C310" s="24">
        <v>36</v>
      </c>
      <c r="D310" s="64">
        <v>25</v>
      </c>
      <c r="E310" s="64">
        <f>C310-D310</f>
        <v>11</v>
      </c>
      <c r="F310" s="68">
        <f>E310/D310</f>
        <v>0.44</v>
      </c>
      <c r="H310" s="135"/>
      <c r="I310" s="20"/>
      <c r="J310" s="24"/>
      <c r="M310" s="125"/>
    </row>
    <row r="311" spans="1:13">
      <c r="A311" s="62">
        <v>331</v>
      </c>
      <c r="B311" s="64" t="s">
        <v>171</v>
      </c>
      <c r="C311" s="24">
        <v>288</v>
      </c>
      <c r="D311" s="64">
        <v>272</v>
      </c>
      <c r="E311" s="64">
        <f>C311-D311</f>
        <v>16</v>
      </c>
      <c r="F311" s="68">
        <f>E311/D311</f>
        <v>5.8823529411764705E-2</v>
      </c>
      <c r="H311" s="135"/>
      <c r="I311" s="20"/>
      <c r="J311" s="24"/>
      <c r="M311" s="125"/>
    </row>
    <row r="312" spans="1:13">
      <c r="A312" s="126">
        <v>821</v>
      </c>
      <c r="B312" s="20" t="s">
        <v>365</v>
      </c>
      <c r="C312" s="24">
        <v>6</v>
      </c>
      <c r="D312" s="64">
        <v>0</v>
      </c>
      <c r="E312" s="64">
        <f>C312-D312</f>
        <v>6</v>
      </c>
      <c r="F312" s="68"/>
      <c r="H312" s="135"/>
      <c r="I312" s="20"/>
      <c r="J312" s="24"/>
      <c r="M312" s="125"/>
    </row>
    <row r="313" spans="1:13">
      <c r="A313" s="62">
        <v>21</v>
      </c>
      <c r="B313" s="64" t="s">
        <v>222</v>
      </c>
      <c r="C313" s="24">
        <v>349</v>
      </c>
      <c r="D313" s="64">
        <v>487</v>
      </c>
      <c r="E313" s="64">
        <f>C313-D313</f>
        <v>-138</v>
      </c>
      <c r="F313" s="68">
        <f>E313/D313</f>
        <v>-0.28336755646817247</v>
      </c>
      <c r="H313" s="135"/>
      <c r="I313" s="20"/>
      <c r="J313" s="24"/>
      <c r="M313" s="125"/>
    </row>
    <row r="314" spans="1:13">
      <c r="A314" s="62">
        <v>198</v>
      </c>
      <c r="B314" s="64" t="s">
        <v>241</v>
      </c>
      <c r="C314" s="24">
        <v>99</v>
      </c>
      <c r="D314" s="64">
        <v>171</v>
      </c>
      <c r="E314" s="64">
        <f>C314-D314</f>
        <v>-72</v>
      </c>
      <c r="F314" s="68">
        <f>E314/D314</f>
        <v>-0.42105263157894735</v>
      </c>
      <c r="H314" s="135"/>
      <c r="I314" s="20"/>
      <c r="J314" s="24"/>
      <c r="M314" s="125"/>
    </row>
    <row r="315" spans="1:13">
      <c r="A315" s="62">
        <v>537</v>
      </c>
      <c r="B315" s="64" t="s">
        <v>169</v>
      </c>
      <c r="C315" s="24">
        <v>61</v>
      </c>
      <c r="D315" s="64">
        <v>56</v>
      </c>
      <c r="E315" s="64">
        <f>C315-D315</f>
        <v>5</v>
      </c>
      <c r="F315" s="68">
        <f>E315/D315</f>
        <v>8.9285714285714288E-2</v>
      </c>
      <c r="H315" s="135"/>
      <c r="I315" s="20"/>
      <c r="J315" s="24"/>
      <c r="M315" s="125"/>
    </row>
    <row r="316" spans="1:13">
      <c r="A316" s="62">
        <v>538</v>
      </c>
      <c r="B316" s="64" t="s">
        <v>55</v>
      </c>
      <c r="C316" s="24">
        <v>177</v>
      </c>
      <c r="D316" s="64">
        <v>198</v>
      </c>
      <c r="E316" s="64">
        <f>C316-D316</f>
        <v>-21</v>
      </c>
      <c r="F316" s="68">
        <f>E316/D316</f>
        <v>-0.10606060606060606</v>
      </c>
      <c r="H316" s="135"/>
      <c r="I316" s="20"/>
      <c r="J316" s="24"/>
      <c r="M316" s="125"/>
    </row>
    <row r="317" spans="1:13">
      <c r="A317" s="62">
        <v>539</v>
      </c>
      <c r="B317" s="64" t="s">
        <v>142</v>
      </c>
      <c r="C317" s="24">
        <v>48</v>
      </c>
      <c r="D317" s="64">
        <v>77</v>
      </c>
      <c r="E317" s="64">
        <f>C317-D317</f>
        <v>-29</v>
      </c>
      <c r="F317" s="68">
        <f>E317/D317</f>
        <v>-0.37662337662337664</v>
      </c>
      <c r="H317" s="135"/>
      <c r="I317" s="20"/>
      <c r="J317" s="24"/>
      <c r="M317" s="125"/>
    </row>
    <row r="318" spans="1:13">
      <c r="A318" s="62">
        <v>332</v>
      </c>
      <c r="B318" s="64" t="s">
        <v>234</v>
      </c>
      <c r="C318" s="24">
        <v>446</v>
      </c>
      <c r="D318" s="64">
        <v>512</v>
      </c>
      <c r="E318" s="64">
        <f>C318-D318</f>
        <v>-66</v>
      </c>
      <c r="F318" s="68">
        <f>E318/D318</f>
        <v>-0.12890625</v>
      </c>
      <c r="H318" s="135"/>
      <c r="I318" s="20"/>
      <c r="J318" s="24"/>
      <c r="M318" s="125"/>
    </row>
    <row r="319" spans="1:13">
      <c r="A319" s="62">
        <v>237</v>
      </c>
      <c r="B319" s="64" t="s">
        <v>315</v>
      </c>
      <c r="C319" s="24">
        <v>0</v>
      </c>
      <c r="D319" s="64">
        <v>1</v>
      </c>
      <c r="E319" s="64">
        <f>C319-D319</f>
        <v>-1</v>
      </c>
      <c r="F319" s="68">
        <f>E319/D319</f>
        <v>-1</v>
      </c>
      <c r="H319" s="135"/>
      <c r="I319" s="20"/>
      <c r="J319" s="24"/>
      <c r="M319" s="125"/>
    </row>
    <row r="320" spans="1:13">
      <c r="A320" s="62">
        <v>540</v>
      </c>
      <c r="B320" s="64" t="s">
        <v>205</v>
      </c>
      <c r="C320" s="24">
        <v>191</v>
      </c>
      <c r="D320" s="64">
        <v>273</v>
      </c>
      <c r="E320" s="64">
        <f>C320-D320</f>
        <v>-82</v>
      </c>
      <c r="F320" s="68">
        <f>E320/D320</f>
        <v>-0.30036630036630035</v>
      </c>
      <c r="H320" s="135"/>
      <c r="I320" s="20"/>
      <c r="J320" s="24"/>
      <c r="M320" s="125"/>
    </row>
    <row r="321" spans="3:13">
      <c r="C321" s="24"/>
      <c r="H321" s="137"/>
      <c r="I321" s="129"/>
      <c r="J321" s="20"/>
      <c r="M321" s="125"/>
    </row>
    <row r="322" spans="3:13">
      <c r="C322" s="20"/>
      <c r="H322" s="137"/>
      <c r="I322" s="129"/>
      <c r="J322" s="20"/>
      <c r="M322" s="125"/>
    </row>
    <row r="323" spans="3:13">
      <c r="C323" s="20"/>
      <c r="H323" s="137"/>
      <c r="I323" s="129"/>
      <c r="J323" s="20"/>
      <c r="M323" s="125"/>
    </row>
    <row r="324" spans="3:13">
      <c r="C324" s="20"/>
      <c r="H324" s="137"/>
      <c r="I324" s="129"/>
      <c r="J324" s="20"/>
      <c r="M324" s="125"/>
    </row>
    <row r="325" spans="3:13">
      <c r="C325" s="20"/>
      <c r="H325" s="137"/>
      <c r="I325" s="129"/>
      <c r="J325" s="20"/>
      <c r="M325" s="125"/>
    </row>
    <row r="326" spans="3:13">
      <c r="C326" s="20"/>
      <c r="H326" s="137"/>
      <c r="I326" s="129"/>
      <c r="J326" s="20"/>
      <c r="M326" s="125"/>
    </row>
    <row r="327" spans="3:13">
      <c r="M327" s="125"/>
    </row>
    <row r="328" spans="3:13">
      <c r="M328" s="125"/>
    </row>
    <row r="329" spans="3:13">
      <c r="M329" s="125"/>
    </row>
    <row r="330" spans="3:13">
      <c r="M330" s="125"/>
    </row>
    <row r="331" spans="3:13">
      <c r="M331" s="125"/>
    </row>
    <row r="332" spans="3:13">
      <c r="M332" s="125"/>
    </row>
    <row r="333" spans="3:13">
      <c r="M333" s="125"/>
    </row>
    <row r="334" spans="3:13">
      <c r="M334" s="125"/>
    </row>
    <row r="335" spans="3:13">
      <c r="M335" s="125"/>
    </row>
    <row r="336" spans="3:13">
      <c r="M336" s="125"/>
    </row>
    <row r="337" spans="13:13">
      <c r="M337" s="125"/>
    </row>
    <row r="338" spans="13:13">
      <c r="M338" s="125"/>
    </row>
    <row r="339" spans="13:13">
      <c r="M339" s="125"/>
    </row>
    <row r="340" spans="13:13">
      <c r="M340" s="125"/>
    </row>
    <row r="341" spans="13:13">
      <c r="M341" s="125"/>
    </row>
    <row r="342" spans="13:13">
      <c r="M342" s="125"/>
    </row>
    <row r="343" spans="13:13">
      <c r="M343" s="125"/>
    </row>
    <row r="344" spans="13:13">
      <c r="M344" s="125"/>
    </row>
    <row r="345" spans="13:13">
      <c r="M345" s="125"/>
    </row>
    <row r="346" spans="13:13">
      <c r="M346" s="125"/>
    </row>
    <row r="347" spans="13:13">
      <c r="M347" s="125"/>
    </row>
    <row r="348" spans="13:13">
      <c r="M348" s="125"/>
    </row>
    <row r="349" spans="13:13">
      <c r="M349" s="125"/>
    </row>
    <row r="350" spans="13:13">
      <c r="M350" s="125"/>
    </row>
    <row r="351" spans="13:13">
      <c r="M351" s="125"/>
    </row>
    <row r="352" spans="13:13">
      <c r="M352" s="125"/>
    </row>
    <row r="353" spans="13:13">
      <c r="M353" s="125"/>
    </row>
    <row r="354" spans="13:13">
      <c r="M354" s="125"/>
    </row>
    <row r="355" spans="13:13">
      <c r="M355" s="125"/>
    </row>
    <row r="356" spans="13:13">
      <c r="M356" s="125"/>
    </row>
    <row r="357" spans="13:13">
      <c r="M357" s="125"/>
    </row>
    <row r="358" spans="13:13">
      <c r="M358" s="125"/>
    </row>
    <row r="359" spans="13:13">
      <c r="M359" s="125"/>
    </row>
    <row r="360" spans="13:13">
      <c r="M360" s="125"/>
    </row>
    <row r="361" spans="13:13">
      <c r="M361" s="125"/>
    </row>
    <row r="362" spans="13:13">
      <c r="M362" s="125"/>
    </row>
    <row r="363" spans="13:13">
      <c r="M363" s="125"/>
    </row>
    <row r="364" spans="13:13">
      <c r="M364" s="125"/>
    </row>
    <row r="365" spans="13:13">
      <c r="M365" s="125"/>
    </row>
    <row r="366" spans="13:13">
      <c r="M366" s="125"/>
    </row>
    <row r="367" spans="13:13">
      <c r="M367" s="125"/>
    </row>
    <row r="368" spans="13:13">
      <c r="M368" s="125"/>
    </row>
    <row r="369" spans="13:13">
      <c r="M369" s="125"/>
    </row>
    <row r="370" spans="13:13">
      <c r="M370" s="125"/>
    </row>
    <row r="371" spans="13:13">
      <c r="M371" s="125"/>
    </row>
    <row r="372" spans="13:13">
      <c r="M372" s="125"/>
    </row>
    <row r="373" spans="13:13">
      <c r="M373" s="125"/>
    </row>
    <row r="374" spans="13:13">
      <c r="M374" s="125"/>
    </row>
    <row r="375" spans="13:13">
      <c r="M375" s="125"/>
    </row>
    <row r="376" spans="13:13">
      <c r="M376" s="125"/>
    </row>
    <row r="377" spans="13:13">
      <c r="M377" s="125"/>
    </row>
    <row r="378" spans="13:13">
      <c r="M378" s="125"/>
    </row>
    <row r="379" spans="13:13">
      <c r="M379" s="125"/>
    </row>
    <row r="380" spans="13:13">
      <c r="M380" s="125"/>
    </row>
    <row r="381" spans="13:13">
      <c r="M381" s="125"/>
    </row>
    <row r="382" spans="13:13">
      <c r="M382" s="125"/>
    </row>
    <row r="383" spans="13:13">
      <c r="M383" s="125"/>
    </row>
    <row r="384" spans="13:13">
      <c r="M384" s="125"/>
    </row>
    <row r="385" spans="13:13">
      <c r="M385" s="125"/>
    </row>
    <row r="386" spans="13:13">
      <c r="M386" s="125"/>
    </row>
    <row r="387" spans="13:13">
      <c r="M387" s="125"/>
    </row>
    <row r="388" spans="13:13">
      <c r="M388" s="125"/>
    </row>
    <row r="389" spans="13:13">
      <c r="M389" s="125"/>
    </row>
    <row r="390" spans="13:13">
      <c r="M390" s="125"/>
    </row>
    <row r="391" spans="13:13">
      <c r="M391" s="125"/>
    </row>
    <row r="392" spans="13:13">
      <c r="M392" s="125"/>
    </row>
    <row r="393" spans="13:13">
      <c r="M393" s="125"/>
    </row>
    <row r="394" spans="13:13">
      <c r="M394" s="125"/>
    </row>
    <row r="395" spans="13:13">
      <c r="M395" s="125"/>
    </row>
    <row r="396" spans="13:13">
      <c r="M396" s="125"/>
    </row>
    <row r="397" spans="13:13">
      <c r="M397" s="125"/>
    </row>
    <row r="398" spans="13:13">
      <c r="M398" s="125"/>
    </row>
    <row r="399" spans="13:13">
      <c r="M399" s="125"/>
    </row>
    <row r="400" spans="13:13">
      <c r="M400" s="125"/>
    </row>
    <row r="401" spans="13:13">
      <c r="M401" s="125"/>
    </row>
    <row r="402" spans="13:13">
      <c r="M402" s="125"/>
    </row>
    <row r="403" spans="13:13">
      <c r="M403" s="125"/>
    </row>
    <row r="404" spans="13:13">
      <c r="M404" s="125"/>
    </row>
    <row r="405" spans="13:13">
      <c r="M405" s="125"/>
    </row>
    <row r="406" spans="13:13">
      <c r="M406" s="125"/>
    </row>
    <row r="407" spans="13:13">
      <c r="M407" s="125"/>
    </row>
    <row r="408" spans="13:13">
      <c r="M408" s="125"/>
    </row>
    <row r="409" spans="13:13">
      <c r="M409" s="125"/>
    </row>
    <row r="410" spans="13:13">
      <c r="M410" s="125"/>
    </row>
    <row r="411" spans="13:13">
      <c r="M411" s="125"/>
    </row>
    <row r="412" spans="13:13">
      <c r="M412" s="125"/>
    </row>
    <row r="413" spans="13:13">
      <c r="M413" s="125"/>
    </row>
    <row r="414" spans="13:13">
      <c r="M414" s="125"/>
    </row>
    <row r="415" spans="13:13">
      <c r="M415" s="125"/>
    </row>
    <row r="416" spans="13:13">
      <c r="M416" s="125"/>
    </row>
    <row r="417" spans="13:13">
      <c r="M417" s="125"/>
    </row>
    <row r="418" spans="13:13">
      <c r="M418" s="125"/>
    </row>
    <row r="419" spans="13:13">
      <c r="M419" s="125"/>
    </row>
    <row r="420" spans="13:13">
      <c r="M420" s="125"/>
    </row>
    <row r="421" spans="13:13">
      <c r="M421" s="125"/>
    </row>
    <row r="422" spans="13:13">
      <c r="M422" s="125"/>
    </row>
    <row r="423" spans="13:13">
      <c r="M423" s="125"/>
    </row>
    <row r="424" spans="13:13">
      <c r="M424" s="125"/>
    </row>
    <row r="425" spans="13:13">
      <c r="M425" s="125"/>
    </row>
    <row r="426" spans="13:13">
      <c r="M426" s="125"/>
    </row>
    <row r="427" spans="13:13">
      <c r="M427" s="125"/>
    </row>
    <row r="428" spans="13:13">
      <c r="M428" s="125"/>
    </row>
    <row r="429" spans="13:13">
      <c r="M429" s="125"/>
    </row>
    <row r="430" spans="13:13">
      <c r="M430" s="125"/>
    </row>
    <row r="431" spans="13:13">
      <c r="M431" s="125"/>
    </row>
    <row r="432" spans="13:13">
      <c r="M432" s="125"/>
    </row>
  </sheetData>
  <sortState ref="A4:F320">
    <sortCondition ref="B4"/>
  </sortState>
  <phoneticPr fontId="25" type="noConversion"/>
  <pageMargins left="0.47244094488188981" right="0.27559055118110237" top="0.94488188976377963" bottom="0.35433070866141736" header="0.35433070866141736" footer="0.15748031496062992"/>
  <pageSetup paperSize="9" orientation="portrait" r:id="rId1"/>
  <headerFooter alignWithMargins="0">
    <oddHeader>&amp;L&amp;"-,Fet"&amp;11SVENSKA KENNELKLUBBEN
      REGISTRERING 2011&amp;C&amp;"-,Fet"&amp;12&amp;A&amp;R&amp;"-,Fet"&amp;12SKK &amp;D</oddHeader>
    <oddFooter>&amp;C&amp;"-,Fet"&amp;9sid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152"/>
  <sheetViews>
    <sheetView workbookViewId="0"/>
  </sheetViews>
  <sheetFormatPr defaultColWidth="9.75" defaultRowHeight="15"/>
  <cols>
    <col min="1" max="1" width="11.375" style="53" customWidth="1"/>
    <col min="2" max="2" width="36.25" style="51" customWidth="1"/>
    <col min="3" max="3" width="9.5" style="51" customWidth="1"/>
    <col min="4" max="4" width="9.625" style="51" customWidth="1"/>
    <col min="5" max="5" width="10" style="51" customWidth="1"/>
    <col min="6" max="6" width="10.625" style="51" customWidth="1"/>
    <col min="7" max="16384" width="9.75" style="51"/>
  </cols>
  <sheetData>
    <row r="1" spans="1:7" ht="15" customHeight="1">
      <c r="A1" s="49"/>
      <c r="B1" s="50"/>
      <c r="C1" s="21">
        <v>2011</v>
      </c>
      <c r="D1" s="21">
        <v>2010</v>
      </c>
      <c r="E1" s="21" t="s">
        <v>1</v>
      </c>
      <c r="F1" s="21" t="s">
        <v>2</v>
      </c>
    </row>
    <row r="2" spans="1:7" ht="15" customHeight="1">
      <c r="A2" s="49"/>
      <c r="B2" s="50"/>
      <c r="C2" s="52"/>
      <c r="D2" s="52"/>
      <c r="E2" s="52"/>
      <c r="F2" s="52"/>
    </row>
    <row r="3" spans="1:7">
      <c r="A3" s="49" t="s">
        <v>3</v>
      </c>
      <c r="B3" s="51" t="s">
        <v>4</v>
      </c>
      <c r="C3" s="32">
        <v>6612</v>
      </c>
      <c r="D3" s="32">
        <v>6549</v>
      </c>
      <c r="E3" s="32">
        <f>C3-D3</f>
        <v>63</v>
      </c>
      <c r="F3" s="36">
        <f>E3/D3</f>
        <v>9.6197892808062308E-3</v>
      </c>
    </row>
    <row r="4" spans="1:7">
      <c r="A4" s="49" t="s">
        <v>5</v>
      </c>
      <c r="B4" s="51" t="s">
        <v>285</v>
      </c>
    </row>
    <row r="5" spans="1:7">
      <c r="A5" s="49"/>
      <c r="B5" s="51" t="s">
        <v>286</v>
      </c>
      <c r="C5" s="32">
        <v>7385</v>
      </c>
      <c r="D5" s="32">
        <v>7976</v>
      </c>
      <c r="E5" s="32">
        <f t="shared" ref="E5:E13" si="0">C5-D5</f>
        <v>-591</v>
      </c>
      <c r="F5" s="36">
        <f t="shared" ref="F5:F15" si="1">E5/D5</f>
        <v>-7.4097291875626886E-2</v>
      </c>
    </row>
    <row r="6" spans="1:7">
      <c r="A6" s="49" t="s">
        <v>6</v>
      </c>
      <c r="B6" s="51" t="s">
        <v>7</v>
      </c>
      <c r="C6" s="32">
        <v>5350</v>
      </c>
      <c r="D6" s="32">
        <v>5905</v>
      </c>
      <c r="E6" s="32">
        <f t="shared" si="0"/>
        <v>-555</v>
      </c>
      <c r="F6" s="36">
        <f t="shared" si="1"/>
        <v>-9.3988145639288742E-2</v>
      </c>
    </row>
    <row r="7" spans="1:7">
      <c r="A7" s="49" t="s">
        <v>8</v>
      </c>
      <c r="B7" s="51" t="s">
        <v>287</v>
      </c>
      <c r="C7" s="32">
        <v>1464</v>
      </c>
      <c r="D7" s="32">
        <v>1655</v>
      </c>
      <c r="E7" s="32">
        <f t="shared" si="0"/>
        <v>-191</v>
      </c>
      <c r="F7" s="36">
        <f t="shared" si="1"/>
        <v>-0.11540785498489425</v>
      </c>
    </row>
    <row r="8" spans="1:7">
      <c r="A8" s="49" t="s">
        <v>9</v>
      </c>
      <c r="B8" s="51" t="s">
        <v>288</v>
      </c>
      <c r="C8" s="32">
        <v>7008</v>
      </c>
      <c r="D8" s="32">
        <v>7820</v>
      </c>
      <c r="E8" s="32">
        <f t="shared" si="0"/>
        <v>-812</v>
      </c>
      <c r="F8" s="36">
        <f t="shared" si="1"/>
        <v>-0.10383631713554987</v>
      </c>
    </row>
    <row r="9" spans="1:7">
      <c r="A9" s="49" t="s">
        <v>10</v>
      </c>
      <c r="B9" s="51" t="s">
        <v>289</v>
      </c>
      <c r="C9" s="32">
        <v>2640</v>
      </c>
      <c r="D9" s="32">
        <v>3325</v>
      </c>
      <c r="E9" s="32">
        <f t="shared" si="0"/>
        <v>-685</v>
      </c>
      <c r="F9" s="36">
        <f t="shared" si="1"/>
        <v>-0.20601503759398496</v>
      </c>
    </row>
    <row r="10" spans="1:7">
      <c r="A10" s="49" t="s">
        <v>11</v>
      </c>
      <c r="B10" s="51" t="s">
        <v>12</v>
      </c>
      <c r="C10" s="32">
        <v>1807</v>
      </c>
      <c r="D10" s="32">
        <v>1656</v>
      </c>
      <c r="E10" s="32">
        <f t="shared" si="0"/>
        <v>151</v>
      </c>
      <c r="F10" s="36">
        <f t="shared" si="1"/>
        <v>9.1183574879227056E-2</v>
      </c>
    </row>
    <row r="11" spans="1:7">
      <c r="A11" s="49" t="s">
        <v>13</v>
      </c>
      <c r="B11" s="51" t="s">
        <v>14</v>
      </c>
      <c r="C11" s="32">
        <v>9669</v>
      </c>
      <c r="D11" s="32">
        <v>10432</v>
      </c>
      <c r="E11" s="32">
        <f t="shared" si="0"/>
        <v>-763</v>
      </c>
      <c r="F11" s="36">
        <f t="shared" si="1"/>
        <v>-7.3140337423312884E-2</v>
      </c>
    </row>
    <row r="12" spans="1:7">
      <c r="A12" s="49" t="s">
        <v>15</v>
      </c>
      <c r="B12" s="51" t="s">
        <v>16</v>
      </c>
      <c r="C12" s="32">
        <v>10804</v>
      </c>
      <c r="D12" s="32">
        <v>11171</v>
      </c>
      <c r="E12" s="32">
        <f t="shared" si="0"/>
        <v>-367</v>
      </c>
      <c r="F12" s="36">
        <f t="shared" si="1"/>
        <v>-3.2852922746396923E-2</v>
      </c>
    </row>
    <row r="13" spans="1:7">
      <c r="A13" s="49" t="s">
        <v>17</v>
      </c>
      <c r="B13" s="51" t="s">
        <v>18</v>
      </c>
      <c r="C13" s="32">
        <v>1169</v>
      </c>
      <c r="D13" s="32">
        <v>1411</v>
      </c>
      <c r="E13" s="32">
        <f t="shared" si="0"/>
        <v>-242</v>
      </c>
      <c r="F13" s="36">
        <f t="shared" si="1"/>
        <v>-0.17150956768249467</v>
      </c>
    </row>
    <row r="14" spans="1:7">
      <c r="A14" s="49"/>
      <c r="C14" s="32"/>
      <c r="D14" s="32"/>
      <c r="E14" s="32"/>
      <c r="F14" s="36"/>
    </row>
    <row r="15" spans="1:7">
      <c r="B15" s="54" t="s">
        <v>0</v>
      </c>
      <c r="C15" s="34">
        <f>SUM(C3:C13)</f>
        <v>53908</v>
      </c>
      <c r="D15" s="34">
        <f>SUM(D3:D13)</f>
        <v>57900</v>
      </c>
      <c r="E15" s="34">
        <f>SUM(E3:E13)</f>
        <v>-3992</v>
      </c>
      <c r="F15" s="36">
        <f t="shared" si="1"/>
        <v>-6.8946459412780658E-2</v>
      </c>
      <c r="G15" s="34"/>
    </row>
    <row r="20" spans="8:8">
      <c r="H20" s="54"/>
    </row>
    <row r="152" spans="1:8" s="54" customFormat="1">
      <c r="A152" s="53"/>
      <c r="B152" s="51"/>
      <c r="C152" s="51"/>
      <c r="D152" s="51"/>
      <c r="E152" s="51"/>
      <c r="F152" s="51"/>
      <c r="G152" s="51"/>
      <c r="H152" s="51"/>
    </row>
  </sheetData>
  <phoneticPr fontId="25" type="noConversion"/>
  <pageMargins left="0.74803149606299213" right="0.15748031496062992" top="1.1023622047244095" bottom="0.98425196850393704" header="0.51181102362204722" footer="0.51181102362204722"/>
  <pageSetup paperSize="9" orientation="portrait" r:id="rId1"/>
  <headerFooter alignWithMargins="0">
    <oddHeader xml:space="preserve">&amp;L&amp;"-,Fet"SVENSKA KENNELKLUBBEN
    REGISTRERING 2011&amp;C&amp;"-,Fet"&amp;14&amp;A&amp;R&amp;"-,Fet"SKK &amp;D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Blad5"/>
  <dimension ref="A1:M191"/>
  <sheetViews>
    <sheetView workbookViewId="0">
      <selection activeCell="F2" sqref="F2"/>
    </sheetView>
  </sheetViews>
  <sheetFormatPr defaultColWidth="9.75" defaultRowHeight="15"/>
  <cols>
    <col min="1" max="1" width="6.75" style="39" customWidth="1"/>
    <col min="2" max="2" width="37.625" style="32" customWidth="1"/>
    <col min="3" max="3" width="9.75" style="37" bestFit="1" customWidth="1"/>
    <col min="4" max="4" width="10.5" style="37" customWidth="1"/>
    <col min="5" max="5" width="11.25" style="32" customWidth="1"/>
    <col min="6" max="6" width="12" style="32" customWidth="1"/>
    <col min="7" max="7" width="9.75" style="32" customWidth="1"/>
    <col min="8" max="8" width="31.5" style="32" customWidth="1"/>
    <col min="9" max="16384" width="9.75" style="32"/>
  </cols>
  <sheetData>
    <row r="1" spans="1:13">
      <c r="A1" s="29"/>
      <c r="B1" s="30" t="s">
        <v>19</v>
      </c>
      <c r="C1" s="31" t="s">
        <v>366</v>
      </c>
      <c r="D1" s="31" t="s">
        <v>337</v>
      </c>
      <c r="E1" s="21" t="s">
        <v>1</v>
      </c>
      <c r="F1" s="21" t="s">
        <v>2</v>
      </c>
    </row>
    <row r="2" spans="1:13">
      <c r="A2" s="19">
        <v>1</v>
      </c>
      <c r="B2" s="64" t="s">
        <v>79</v>
      </c>
      <c r="C2" s="24">
        <v>199</v>
      </c>
      <c r="D2" s="64">
        <v>133</v>
      </c>
      <c r="E2" s="64">
        <f t="shared" ref="E2:E22" si="0">C2-D2</f>
        <v>66</v>
      </c>
      <c r="F2" s="68">
        <f t="shared" ref="F2:F22" si="1">E2/D2</f>
        <v>0.49624060150375937</v>
      </c>
      <c r="G2" s="55"/>
      <c r="H2" s="55"/>
      <c r="I2" s="55"/>
      <c r="J2" s="55"/>
      <c r="K2" s="56"/>
      <c r="L2" s="55"/>
    </row>
    <row r="3" spans="1:13">
      <c r="A3" s="19">
        <v>2</v>
      </c>
      <c r="B3" s="64" t="s">
        <v>211</v>
      </c>
      <c r="C3" s="24">
        <v>175</v>
      </c>
      <c r="D3" s="64">
        <v>131</v>
      </c>
      <c r="E3" s="64">
        <f t="shared" si="0"/>
        <v>44</v>
      </c>
      <c r="F3" s="68">
        <f t="shared" si="1"/>
        <v>0.33587786259541985</v>
      </c>
      <c r="G3" s="55"/>
      <c r="H3" s="55"/>
      <c r="I3" s="55"/>
      <c r="J3" s="55"/>
      <c r="K3" s="56"/>
      <c r="L3" s="55"/>
    </row>
    <row r="4" spans="1:13">
      <c r="A4" s="19">
        <v>3</v>
      </c>
      <c r="B4" s="64" t="s">
        <v>236</v>
      </c>
      <c r="C4" s="24">
        <v>223</v>
      </c>
      <c r="D4" s="64">
        <v>169</v>
      </c>
      <c r="E4" s="64">
        <f t="shared" si="0"/>
        <v>54</v>
      </c>
      <c r="F4" s="68">
        <f t="shared" si="1"/>
        <v>0.31952662721893493</v>
      </c>
      <c r="G4" s="55"/>
      <c r="H4" s="55"/>
      <c r="I4" s="55"/>
      <c r="J4" s="55"/>
      <c r="K4" s="56"/>
      <c r="L4" s="55"/>
    </row>
    <row r="5" spans="1:13">
      <c r="A5" s="19">
        <v>4</v>
      </c>
      <c r="B5" s="64" t="s">
        <v>166</v>
      </c>
      <c r="C5" s="24">
        <v>136</v>
      </c>
      <c r="D5" s="64">
        <v>106</v>
      </c>
      <c r="E5" s="64">
        <f t="shared" si="0"/>
        <v>30</v>
      </c>
      <c r="F5" s="68">
        <f t="shared" si="1"/>
        <v>0.28301886792452829</v>
      </c>
      <c r="G5" s="55"/>
      <c r="H5" s="55"/>
      <c r="I5" s="55"/>
      <c r="J5" s="55"/>
      <c r="K5" s="56"/>
      <c r="L5" s="55"/>
    </row>
    <row r="6" spans="1:13">
      <c r="A6" s="19">
        <v>5</v>
      </c>
      <c r="B6" s="64" t="s">
        <v>133</v>
      </c>
      <c r="C6" s="24">
        <v>137</v>
      </c>
      <c r="D6" s="64">
        <v>108</v>
      </c>
      <c r="E6" s="64">
        <f t="shared" si="0"/>
        <v>29</v>
      </c>
      <c r="F6" s="68">
        <f t="shared" si="1"/>
        <v>0.26851851851851855</v>
      </c>
      <c r="G6" s="55"/>
      <c r="H6" s="55"/>
      <c r="I6" s="55"/>
      <c r="J6" s="55"/>
      <c r="K6" s="56"/>
      <c r="L6" s="55"/>
    </row>
    <row r="7" spans="1:13">
      <c r="A7" s="19">
        <v>6</v>
      </c>
      <c r="B7" s="64" t="s">
        <v>196</v>
      </c>
      <c r="C7" s="24">
        <v>179</v>
      </c>
      <c r="D7" s="64">
        <v>144</v>
      </c>
      <c r="E7" s="64">
        <f t="shared" si="0"/>
        <v>35</v>
      </c>
      <c r="F7" s="68">
        <f t="shared" si="1"/>
        <v>0.24305555555555555</v>
      </c>
      <c r="G7" s="55"/>
      <c r="H7" s="55"/>
      <c r="I7" s="55"/>
      <c r="J7" s="55"/>
      <c r="K7" s="56"/>
      <c r="L7" s="55"/>
    </row>
    <row r="8" spans="1:13">
      <c r="A8" s="19">
        <v>7</v>
      </c>
      <c r="B8" s="64" t="s">
        <v>114</v>
      </c>
      <c r="C8" s="24">
        <v>618</v>
      </c>
      <c r="D8" s="64">
        <v>505</v>
      </c>
      <c r="E8" s="64">
        <f t="shared" si="0"/>
        <v>113</v>
      </c>
      <c r="F8" s="68">
        <f t="shared" si="1"/>
        <v>0.22376237623762377</v>
      </c>
      <c r="G8" s="55"/>
      <c r="H8" s="55"/>
      <c r="I8" s="55"/>
      <c r="J8" s="55"/>
      <c r="K8" s="56"/>
      <c r="L8" s="55"/>
      <c r="M8" s="34"/>
    </row>
    <row r="9" spans="1:13">
      <c r="A9" s="19">
        <v>8</v>
      </c>
      <c r="B9" s="64" t="s">
        <v>231</v>
      </c>
      <c r="C9" s="24">
        <v>145</v>
      </c>
      <c r="D9" s="64">
        <v>120</v>
      </c>
      <c r="E9" s="64">
        <f t="shared" si="0"/>
        <v>25</v>
      </c>
      <c r="F9" s="68">
        <f t="shared" si="1"/>
        <v>0.20833333333333334</v>
      </c>
      <c r="G9" s="55"/>
      <c r="H9" s="55"/>
      <c r="I9" s="55"/>
      <c r="J9" s="55"/>
      <c r="K9" s="56"/>
      <c r="L9" s="55"/>
    </row>
    <row r="10" spans="1:13">
      <c r="A10" s="19">
        <v>9</v>
      </c>
      <c r="B10" s="64" t="s">
        <v>145</v>
      </c>
      <c r="C10" s="24">
        <v>258</v>
      </c>
      <c r="D10" s="64">
        <v>216</v>
      </c>
      <c r="E10" s="64">
        <f t="shared" si="0"/>
        <v>42</v>
      </c>
      <c r="F10" s="68">
        <f t="shared" si="1"/>
        <v>0.19444444444444445</v>
      </c>
      <c r="G10" s="55"/>
      <c r="H10" s="55"/>
      <c r="I10" s="55"/>
      <c r="J10" s="55"/>
      <c r="K10" s="56"/>
      <c r="L10" s="55"/>
    </row>
    <row r="11" spans="1:13">
      <c r="A11" s="19">
        <v>10</v>
      </c>
      <c r="B11" s="64" t="s">
        <v>59</v>
      </c>
      <c r="C11" s="24">
        <v>187</v>
      </c>
      <c r="D11" s="64">
        <v>157</v>
      </c>
      <c r="E11" s="64">
        <f t="shared" si="0"/>
        <v>30</v>
      </c>
      <c r="F11" s="68">
        <f t="shared" si="1"/>
        <v>0.19108280254777071</v>
      </c>
      <c r="G11" s="55"/>
      <c r="H11" s="55"/>
      <c r="I11" s="55"/>
      <c r="J11" s="55"/>
      <c r="K11" s="56"/>
      <c r="L11" s="55"/>
    </row>
    <row r="12" spans="1:13">
      <c r="A12" s="19">
        <v>11</v>
      </c>
      <c r="B12" s="64" t="s">
        <v>224</v>
      </c>
      <c r="C12" s="24">
        <v>177</v>
      </c>
      <c r="D12" s="64">
        <v>149</v>
      </c>
      <c r="E12" s="64">
        <f t="shared" si="0"/>
        <v>28</v>
      </c>
      <c r="F12" s="68">
        <f t="shared" si="1"/>
        <v>0.18791946308724833</v>
      </c>
      <c r="G12" s="55"/>
      <c r="H12" s="55"/>
      <c r="I12" s="55"/>
      <c r="J12" s="55"/>
      <c r="K12" s="56"/>
      <c r="L12" s="55"/>
    </row>
    <row r="13" spans="1:13">
      <c r="A13" s="19">
        <v>12</v>
      </c>
      <c r="B13" s="64" t="s">
        <v>35</v>
      </c>
      <c r="C13" s="24">
        <v>774</v>
      </c>
      <c r="D13" s="64">
        <v>653</v>
      </c>
      <c r="E13" s="64">
        <f t="shared" si="0"/>
        <v>121</v>
      </c>
      <c r="F13" s="68">
        <f t="shared" si="1"/>
        <v>0.18529862174578868</v>
      </c>
      <c r="G13" s="55"/>
      <c r="H13" s="55"/>
      <c r="I13" s="55"/>
      <c r="J13" s="55"/>
      <c r="K13" s="56"/>
      <c r="L13" s="55"/>
    </row>
    <row r="14" spans="1:13">
      <c r="A14" s="19">
        <v>13</v>
      </c>
      <c r="B14" s="64" t="s">
        <v>143</v>
      </c>
      <c r="C14" s="24">
        <v>147</v>
      </c>
      <c r="D14" s="64">
        <v>125</v>
      </c>
      <c r="E14" s="64">
        <f t="shared" si="0"/>
        <v>22</v>
      </c>
      <c r="F14" s="68">
        <f t="shared" si="1"/>
        <v>0.17599999999999999</v>
      </c>
      <c r="G14" s="55"/>
      <c r="H14" s="55"/>
      <c r="I14" s="55"/>
      <c r="J14" s="55"/>
      <c r="K14" s="56"/>
      <c r="L14" s="55"/>
    </row>
    <row r="15" spans="1:13">
      <c r="A15" s="19">
        <v>14</v>
      </c>
      <c r="B15" s="64" t="s">
        <v>54</v>
      </c>
      <c r="C15" s="24">
        <v>172</v>
      </c>
      <c r="D15" s="64">
        <v>148</v>
      </c>
      <c r="E15" s="64">
        <f t="shared" si="0"/>
        <v>24</v>
      </c>
      <c r="F15" s="68">
        <f t="shared" si="1"/>
        <v>0.16216216216216217</v>
      </c>
      <c r="G15" s="55"/>
      <c r="H15" s="55"/>
      <c r="I15" s="55"/>
      <c r="J15" s="55"/>
      <c r="K15" s="56"/>
      <c r="L15" s="55"/>
    </row>
    <row r="16" spans="1:13">
      <c r="A16" s="19">
        <v>15</v>
      </c>
      <c r="B16" s="64" t="s">
        <v>284</v>
      </c>
      <c r="C16" s="24">
        <v>187</v>
      </c>
      <c r="D16" s="64">
        <v>164</v>
      </c>
      <c r="E16" s="64">
        <f t="shared" si="0"/>
        <v>23</v>
      </c>
      <c r="F16" s="68">
        <f t="shared" si="1"/>
        <v>0.1402439024390244</v>
      </c>
      <c r="G16" s="55"/>
      <c r="H16" s="55"/>
      <c r="I16" s="55"/>
      <c r="J16" s="55"/>
      <c r="K16" s="56"/>
      <c r="L16" s="55"/>
    </row>
    <row r="17" spans="1:13">
      <c r="A17" s="19">
        <v>16</v>
      </c>
      <c r="B17" s="64" t="s">
        <v>230</v>
      </c>
      <c r="C17" s="24">
        <v>732</v>
      </c>
      <c r="D17" s="64">
        <v>650</v>
      </c>
      <c r="E17" s="64">
        <f t="shared" si="0"/>
        <v>82</v>
      </c>
      <c r="F17" s="68">
        <f t="shared" si="1"/>
        <v>0.12615384615384614</v>
      </c>
      <c r="G17" s="55"/>
      <c r="H17" s="55"/>
      <c r="I17" s="55"/>
      <c r="J17" s="55"/>
      <c r="K17" s="56"/>
      <c r="L17" s="55"/>
    </row>
    <row r="18" spans="1:13">
      <c r="A18" s="19">
        <v>17</v>
      </c>
      <c r="B18" s="64" t="s">
        <v>67</v>
      </c>
      <c r="C18" s="24">
        <v>359</v>
      </c>
      <c r="D18" s="64">
        <v>321</v>
      </c>
      <c r="E18" s="64">
        <f t="shared" si="0"/>
        <v>38</v>
      </c>
      <c r="F18" s="68">
        <f t="shared" si="1"/>
        <v>0.11838006230529595</v>
      </c>
      <c r="G18" s="55"/>
      <c r="H18" s="55"/>
      <c r="I18" s="55"/>
      <c r="J18" s="55"/>
      <c r="K18" s="56"/>
      <c r="L18" s="55"/>
    </row>
    <row r="19" spans="1:13">
      <c r="A19" s="19">
        <v>18</v>
      </c>
      <c r="B19" s="64" t="s">
        <v>101</v>
      </c>
      <c r="C19" s="24">
        <v>231</v>
      </c>
      <c r="D19" s="64">
        <v>207</v>
      </c>
      <c r="E19" s="64">
        <f t="shared" si="0"/>
        <v>24</v>
      </c>
      <c r="F19" s="68">
        <f t="shared" si="1"/>
        <v>0.11594202898550725</v>
      </c>
      <c r="G19" s="55"/>
      <c r="H19" s="55"/>
      <c r="I19" s="55"/>
      <c r="J19" s="55"/>
      <c r="K19" s="56"/>
      <c r="L19" s="55"/>
    </row>
    <row r="20" spans="1:13">
      <c r="A20" s="19">
        <v>19</v>
      </c>
      <c r="B20" s="64" t="s">
        <v>195</v>
      </c>
      <c r="C20" s="24">
        <v>174</v>
      </c>
      <c r="D20" s="64">
        <v>156</v>
      </c>
      <c r="E20" s="64">
        <f t="shared" si="0"/>
        <v>18</v>
      </c>
      <c r="F20" s="68">
        <f t="shared" si="1"/>
        <v>0.11538461538461539</v>
      </c>
      <c r="G20" s="55"/>
      <c r="H20" s="55"/>
      <c r="I20" s="55"/>
      <c r="J20" s="55"/>
      <c r="K20" s="56"/>
      <c r="L20" s="55"/>
    </row>
    <row r="21" spans="1:13">
      <c r="A21" s="19">
        <v>20</v>
      </c>
      <c r="B21" s="64" t="s">
        <v>197</v>
      </c>
      <c r="C21" s="24">
        <v>126</v>
      </c>
      <c r="D21" s="64">
        <v>115</v>
      </c>
      <c r="E21" s="64">
        <f t="shared" si="0"/>
        <v>11</v>
      </c>
      <c r="F21" s="68">
        <f t="shared" si="1"/>
        <v>9.5652173913043481E-2</v>
      </c>
      <c r="G21" s="55"/>
      <c r="H21" s="55"/>
      <c r="I21" s="55"/>
      <c r="J21" s="55"/>
      <c r="K21" s="56"/>
      <c r="L21" s="55"/>
    </row>
    <row r="22" spans="1:13">
      <c r="A22" s="19"/>
      <c r="B22" s="34" t="s">
        <v>39</v>
      </c>
      <c r="C22" s="35">
        <f>SUM(C2:C21)</f>
        <v>5336</v>
      </c>
      <c r="D22" s="35">
        <f>SUM(D2:D21)</f>
        <v>4477</v>
      </c>
      <c r="E22" s="43">
        <f t="shared" si="0"/>
        <v>859</v>
      </c>
      <c r="F22" s="44">
        <f t="shared" si="1"/>
        <v>0.19186955550591914</v>
      </c>
      <c r="L22" s="55"/>
    </row>
    <row r="23" spans="1:13">
      <c r="A23" s="19"/>
      <c r="E23" s="24"/>
      <c r="F23" s="45"/>
      <c r="L23" s="55"/>
    </row>
    <row r="24" spans="1:13" s="34" customFormat="1">
      <c r="A24" s="19"/>
      <c r="B24" s="32"/>
      <c r="C24" s="37"/>
      <c r="D24" s="37"/>
      <c r="E24" s="32"/>
      <c r="F24" s="32"/>
      <c r="G24" s="32"/>
      <c r="H24" s="32"/>
      <c r="I24" s="32"/>
      <c r="J24" s="32"/>
      <c r="K24" s="32"/>
      <c r="L24" s="55"/>
      <c r="M24" s="32"/>
    </row>
    <row r="25" spans="1:13" s="34" customFormat="1">
      <c r="A25" s="46" t="s">
        <v>328</v>
      </c>
      <c r="B25" s="47" t="s">
        <v>367</v>
      </c>
      <c r="C25" s="24"/>
      <c r="D25" s="24"/>
      <c r="E25" s="32"/>
      <c r="F25" s="38"/>
      <c r="G25" s="32"/>
      <c r="H25" s="32"/>
      <c r="I25" s="32"/>
      <c r="J25" s="32"/>
      <c r="K25" s="32"/>
      <c r="L25" s="55"/>
      <c r="M25" s="32"/>
    </row>
    <row r="26" spans="1:13">
      <c r="B26" s="23"/>
      <c r="C26" s="24"/>
      <c r="D26" s="24"/>
      <c r="F26" s="38"/>
      <c r="L26" s="55"/>
    </row>
    <row r="27" spans="1:13">
      <c r="B27" s="23"/>
      <c r="C27" s="24"/>
      <c r="D27" s="24"/>
      <c r="F27" s="38"/>
      <c r="L27" s="55"/>
    </row>
    <row r="28" spans="1:13">
      <c r="B28" s="20"/>
      <c r="C28" s="24"/>
      <c r="D28" s="24"/>
      <c r="E28" s="25"/>
      <c r="F28" s="26"/>
      <c r="L28" s="55"/>
    </row>
    <row r="29" spans="1:13">
      <c r="B29" s="20"/>
      <c r="C29" s="24"/>
      <c r="D29" s="24"/>
      <c r="E29" s="25"/>
      <c r="F29" s="26"/>
      <c r="L29" s="55"/>
    </row>
    <row r="30" spans="1:13">
      <c r="B30" s="20"/>
      <c r="C30" s="24"/>
      <c r="D30" s="24"/>
      <c r="E30" s="25"/>
      <c r="F30" s="26"/>
      <c r="L30" s="55"/>
    </row>
    <row r="31" spans="1:13">
      <c r="B31" s="20"/>
      <c r="C31" s="24"/>
      <c r="D31" s="24"/>
      <c r="E31" s="25"/>
      <c r="F31" s="26"/>
      <c r="L31" s="55"/>
    </row>
    <row r="32" spans="1:13">
      <c r="B32" s="20"/>
      <c r="C32" s="24"/>
      <c r="D32" s="24"/>
      <c r="E32" s="25"/>
      <c r="F32" s="26"/>
      <c r="L32" s="55"/>
    </row>
    <row r="33" spans="2:12">
      <c r="B33" s="20"/>
      <c r="C33" s="24"/>
      <c r="D33" s="24"/>
      <c r="E33" s="25"/>
      <c r="F33" s="26"/>
      <c r="L33" s="55"/>
    </row>
    <row r="34" spans="2:12">
      <c r="B34" s="20"/>
      <c r="C34" s="24"/>
      <c r="D34" s="24"/>
      <c r="E34" s="25"/>
      <c r="F34" s="26"/>
      <c r="L34" s="55"/>
    </row>
    <row r="35" spans="2:12">
      <c r="B35" s="20"/>
      <c r="C35" s="24"/>
      <c r="D35" s="24"/>
      <c r="E35" s="25"/>
      <c r="F35" s="26"/>
      <c r="L35" s="55"/>
    </row>
    <row r="36" spans="2:12">
      <c r="B36" s="20"/>
      <c r="C36" s="24"/>
      <c r="D36" s="24"/>
      <c r="E36" s="25"/>
      <c r="F36" s="26"/>
      <c r="L36" s="55"/>
    </row>
    <row r="37" spans="2:12">
      <c r="B37" s="20"/>
      <c r="C37" s="24"/>
      <c r="D37" s="24"/>
      <c r="E37" s="25"/>
      <c r="F37" s="26"/>
      <c r="L37" s="55"/>
    </row>
    <row r="38" spans="2:12">
      <c r="B38" s="20"/>
      <c r="C38" s="24"/>
      <c r="D38" s="24"/>
      <c r="E38" s="25"/>
      <c r="F38" s="26"/>
      <c r="L38" s="55"/>
    </row>
    <row r="39" spans="2:12">
      <c r="B39" s="20"/>
      <c r="C39" s="24"/>
      <c r="D39" s="24"/>
      <c r="E39" s="25"/>
      <c r="F39" s="26"/>
      <c r="L39" s="55"/>
    </row>
    <row r="40" spans="2:12">
      <c r="B40" s="20"/>
      <c r="C40" s="24"/>
      <c r="D40" s="24"/>
      <c r="E40" s="25"/>
      <c r="F40" s="26"/>
      <c r="L40" s="55"/>
    </row>
    <row r="41" spans="2:12">
      <c r="B41" s="20"/>
      <c r="C41" s="24"/>
      <c r="D41" s="24"/>
      <c r="E41" s="25"/>
      <c r="F41" s="26"/>
      <c r="L41" s="55"/>
    </row>
    <row r="42" spans="2:12">
      <c r="B42" s="20"/>
      <c r="C42" s="24"/>
      <c r="D42" s="24"/>
      <c r="E42" s="25"/>
      <c r="F42" s="26"/>
      <c r="L42" s="55"/>
    </row>
    <row r="43" spans="2:12">
      <c r="B43" s="20"/>
      <c r="C43" s="24"/>
      <c r="D43" s="24"/>
      <c r="E43" s="25"/>
      <c r="F43" s="26"/>
      <c r="L43" s="55"/>
    </row>
    <row r="44" spans="2:12">
      <c r="B44" s="20"/>
      <c r="C44" s="24"/>
      <c r="D44" s="24"/>
      <c r="E44" s="25"/>
      <c r="F44" s="26"/>
      <c r="L44" s="55"/>
    </row>
    <row r="45" spans="2:12">
      <c r="B45" s="20"/>
      <c r="C45" s="24"/>
      <c r="D45" s="24"/>
      <c r="E45" s="25"/>
      <c r="F45" s="26"/>
      <c r="L45" s="55"/>
    </row>
    <row r="46" spans="2:12">
      <c r="B46" s="20"/>
      <c r="C46" s="24"/>
      <c r="D46" s="24"/>
      <c r="E46" s="25"/>
      <c r="F46" s="26"/>
      <c r="L46" s="55"/>
    </row>
    <row r="47" spans="2:12">
      <c r="B47" s="20"/>
      <c r="C47" s="24"/>
      <c r="D47" s="24"/>
      <c r="E47" s="25"/>
      <c r="F47" s="26"/>
      <c r="L47" s="55"/>
    </row>
    <row r="48" spans="2:12">
      <c r="B48" s="20"/>
      <c r="C48" s="24"/>
      <c r="D48" s="24"/>
      <c r="E48" s="25"/>
      <c r="F48" s="26"/>
      <c r="L48" s="55"/>
    </row>
    <row r="49" spans="2:12">
      <c r="B49" s="20"/>
      <c r="C49" s="24"/>
      <c r="D49" s="24"/>
      <c r="E49" s="25"/>
      <c r="F49" s="26"/>
      <c r="L49" s="55"/>
    </row>
    <row r="50" spans="2:12">
      <c r="B50" s="20"/>
      <c r="C50" s="24"/>
      <c r="D50" s="24"/>
      <c r="E50" s="25"/>
      <c r="F50" s="26"/>
      <c r="L50" s="55"/>
    </row>
    <row r="51" spans="2:12">
      <c r="B51" s="20"/>
      <c r="C51" s="24"/>
      <c r="D51" s="24"/>
      <c r="E51" s="25"/>
      <c r="F51" s="26"/>
      <c r="L51" s="55"/>
    </row>
    <row r="52" spans="2:12">
      <c r="B52" s="20"/>
      <c r="C52" s="24"/>
      <c r="D52" s="24"/>
      <c r="E52" s="25"/>
      <c r="F52" s="26"/>
      <c r="L52" s="55"/>
    </row>
    <row r="53" spans="2:12">
      <c r="B53" s="20"/>
      <c r="C53" s="24"/>
      <c r="D53" s="24"/>
      <c r="E53" s="25"/>
      <c r="F53" s="26"/>
      <c r="L53" s="55"/>
    </row>
    <row r="54" spans="2:12">
      <c r="B54" s="20"/>
      <c r="C54" s="24"/>
      <c r="D54" s="24"/>
      <c r="E54" s="25"/>
      <c r="F54" s="26"/>
      <c r="L54" s="55"/>
    </row>
    <row r="55" spans="2:12">
      <c r="B55" s="20"/>
      <c r="C55" s="24"/>
      <c r="D55" s="24"/>
      <c r="E55" s="25"/>
      <c r="F55" s="26"/>
      <c r="L55" s="55"/>
    </row>
    <row r="56" spans="2:12">
      <c r="B56" s="20"/>
      <c r="C56" s="24"/>
      <c r="D56" s="24"/>
      <c r="E56" s="25"/>
      <c r="F56" s="26"/>
      <c r="L56" s="55"/>
    </row>
    <row r="57" spans="2:12">
      <c r="B57" s="20"/>
      <c r="C57" s="24"/>
      <c r="D57" s="24"/>
      <c r="E57" s="25"/>
      <c r="F57" s="26"/>
      <c r="L57" s="55"/>
    </row>
    <row r="58" spans="2:12">
      <c r="B58" s="20"/>
      <c r="C58" s="24"/>
      <c r="D58" s="24"/>
      <c r="E58" s="25"/>
      <c r="F58" s="26"/>
      <c r="L58" s="55"/>
    </row>
    <row r="59" spans="2:12">
      <c r="B59" s="20"/>
      <c r="C59" s="24"/>
      <c r="D59" s="24"/>
      <c r="E59" s="25"/>
      <c r="F59" s="26"/>
      <c r="L59" s="55"/>
    </row>
    <row r="60" spans="2:12">
      <c r="B60" s="20"/>
      <c r="C60" s="24"/>
      <c r="D60" s="24"/>
      <c r="E60" s="25"/>
      <c r="F60" s="26"/>
      <c r="L60" s="55"/>
    </row>
    <row r="61" spans="2:12">
      <c r="B61" s="20"/>
      <c r="C61" s="24"/>
      <c r="D61" s="24"/>
      <c r="E61" s="25"/>
      <c r="F61" s="26"/>
      <c r="L61" s="55"/>
    </row>
    <row r="62" spans="2:12">
      <c r="B62" s="20"/>
      <c r="C62" s="24"/>
      <c r="D62" s="24"/>
      <c r="E62" s="25"/>
      <c r="F62" s="26"/>
      <c r="L62" s="55"/>
    </row>
    <row r="63" spans="2:12">
      <c r="B63" s="20"/>
      <c r="C63" s="24"/>
      <c r="D63" s="24"/>
      <c r="E63" s="25"/>
      <c r="F63" s="26"/>
      <c r="L63" s="55"/>
    </row>
    <row r="64" spans="2:12">
      <c r="B64" s="20"/>
      <c r="C64" s="24"/>
      <c r="D64" s="24"/>
      <c r="E64" s="25"/>
      <c r="F64" s="26"/>
      <c r="L64" s="55"/>
    </row>
    <row r="65" spans="2:12">
      <c r="B65" s="20"/>
      <c r="C65" s="24"/>
      <c r="D65" s="24"/>
      <c r="E65" s="25"/>
      <c r="F65" s="26"/>
      <c r="L65" s="55"/>
    </row>
    <row r="66" spans="2:12">
      <c r="B66" s="20"/>
      <c r="C66" s="24"/>
      <c r="D66" s="24"/>
      <c r="E66" s="25"/>
      <c r="F66" s="26"/>
      <c r="L66" s="55"/>
    </row>
    <row r="67" spans="2:12">
      <c r="B67" s="20"/>
      <c r="C67" s="24"/>
      <c r="D67" s="24"/>
      <c r="E67" s="25"/>
      <c r="F67" s="26"/>
      <c r="L67" s="55"/>
    </row>
    <row r="68" spans="2:12">
      <c r="B68" s="20"/>
      <c r="C68" s="24"/>
      <c r="D68" s="24"/>
      <c r="E68" s="25"/>
      <c r="F68" s="26"/>
      <c r="L68" s="55"/>
    </row>
    <row r="69" spans="2:12">
      <c r="B69" s="20"/>
      <c r="C69" s="24"/>
      <c r="D69" s="24"/>
      <c r="E69" s="25"/>
      <c r="F69" s="26"/>
      <c r="L69" s="55"/>
    </row>
    <row r="70" spans="2:12">
      <c r="B70" s="20"/>
      <c r="C70" s="24"/>
      <c r="D70" s="24"/>
      <c r="E70" s="25"/>
      <c r="F70" s="26"/>
      <c r="L70" s="55"/>
    </row>
    <row r="71" spans="2:12">
      <c r="B71" s="20"/>
      <c r="C71" s="24"/>
      <c r="D71" s="24"/>
      <c r="E71" s="25"/>
      <c r="F71" s="26"/>
      <c r="L71" s="55"/>
    </row>
    <row r="72" spans="2:12">
      <c r="B72" s="20"/>
      <c r="C72" s="24"/>
      <c r="D72" s="24"/>
      <c r="E72" s="25"/>
      <c r="F72" s="26"/>
      <c r="L72" s="55"/>
    </row>
    <row r="73" spans="2:12">
      <c r="B73" s="20"/>
      <c r="C73" s="24"/>
      <c r="D73" s="24"/>
      <c r="E73" s="25"/>
      <c r="F73" s="26"/>
      <c r="L73" s="55"/>
    </row>
    <row r="74" spans="2:12">
      <c r="B74" s="20"/>
      <c r="C74" s="24"/>
      <c r="D74" s="24"/>
      <c r="E74" s="25"/>
      <c r="F74" s="26"/>
      <c r="L74" s="55"/>
    </row>
    <row r="75" spans="2:12">
      <c r="B75" s="20"/>
      <c r="C75" s="24"/>
      <c r="D75" s="24"/>
      <c r="E75" s="25"/>
      <c r="F75" s="26"/>
      <c r="L75" s="55"/>
    </row>
    <row r="76" spans="2:12">
      <c r="B76" s="20"/>
      <c r="C76" s="24"/>
      <c r="D76" s="24"/>
      <c r="E76" s="25"/>
      <c r="F76" s="26"/>
      <c r="L76" s="55"/>
    </row>
    <row r="77" spans="2:12">
      <c r="B77" s="20"/>
      <c r="C77" s="24"/>
      <c r="D77" s="24"/>
      <c r="E77" s="25"/>
      <c r="F77" s="26"/>
      <c r="L77" s="55"/>
    </row>
    <row r="78" spans="2:12">
      <c r="B78" s="20"/>
      <c r="C78" s="24"/>
      <c r="D78" s="24"/>
      <c r="E78" s="25"/>
      <c r="F78" s="26"/>
      <c r="L78" s="55"/>
    </row>
    <row r="79" spans="2:12">
      <c r="B79" s="20"/>
      <c r="C79" s="24"/>
      <c r="D79" s="24"/>
      <c r="E79" s="25"/>
      <c r="F79" s="26"/>
      <c r="L79" s="55"/>
    </row>
    <row r="80" spans="2:12">
      <c r="B80" s="20"/>
      <c r="C80" s="24"/>
      <c r="D80" s="24"/>
      <c r="E80" s="25"/>
      <c r="F80" s="26"/>
      <c r="L80" s="55"/>
    </row>
    <row r="81" spans="2:12">
      <c r="B81" s="20"/>
      <c r="C81" s="24"/>
      <c r="D81" s="24"/>
      <c r="E81" s="25"/>
      <c r="F81" s="26"/>
      <c r="L81" s="55"/>
    </row>
    <row r="82" spans="2:12">
      <c r="B82" s="20"/>
      <c r="C82" s="24"/>
      <c r="D82" s="24"/>
      <c r="E82" s="25"/>
      <c r="F82" s="26"/>
    </row>
    <row r="83" spans="2:12">
      <c r="B83" s="20"/>
      <c r="C83" s="24"/>
      <c r="D83" s="24"/>
      <c r="E83" s="25"/>
      <c r="F83" s="26"/>
    </row>
    <row r="84" spans="2:12">
      <c r="B84" s="20"/>
      <c r="C84" s="24"/>
      <c r="D84" s="24"/>
      <c r="E84" s="25"/>
      <c r="F84" s="26"/>
    </row>
    <row r="85" spans="2:12">
      <c r="B85" s="20"/>
      <c r="C85" s="24"/>
      <c r="D85" s="24"/>
      <c r="E85" s="25"/>
      <c r="F85" s="26"/>
    </row>
    <row r="86" spans="2:12">
      <c r="B86" s="20"/>
      <c r="C86" s="24"/>
      <c r="D86" s="24"/>
      <c r="E86" s="25"/>
      <c r="F86" s="26"/>
    </row>
    <row r="87" spans="2:12">
      <c r="B87" s="20"/>
      <c r="C87" s="24"/>
      <c r="D87" s="24"/>
      <c r="E87" s="25"/>
      <c r="F87" s="26"/>
    </row>
    <row r="88" spans="2:12">
      <c r="B88" s="20"/>
      <c r="C88" s="24"/>
      <c r="D88" s="24"/>
      <c r="E88" s="25"/>
      <c r="F88" s="26"/>
    </row>
    <row r="89" spans="2:12">
      <c r="B89" s="20"/>
      <c r="C89" s="24"/>
      <c r="D89" s="24"/>
      <c r="E89" s="25"/>
      <c r="F89" s="26"/>
    </row>
    <row r="90" spans="2:12">
      <c r="B90" s="20"/>
      <c r="C90" s="24"/>
      <c r="D90" s="24"/>
      <c r="E90" s="25"/>
      <c r="F90" s="26"/>
    </row>
    <row r="91" spans="2:12">
      <c r="B91" s="20"/>
      <c r="C91" s="24"/>
      <c r="D91" s="24"/>
      <c r="E91" s="25"/>
      <c r="F91" s="26"/>
    </row>
    <row r="92" spans="2:12">
      <c r="B92" s="20"/>
      <c r="C92" s="24"/>
      <c r="D92" s="24"/>
      <c r="E92" s="25"/>
      <c r="F92" s="26"/>
    </row>
    <row r="93" spans="2:12">
      <c r="B93" s="20"/>
      <c r="C93" s="24"/>
      <c r="D93" s="24"/>
      <c r="E93" s="25"/>
      <c r="F93" s="26"/>
    </row>
    <row r="94" spans="2:12">
      <c r="B94" s="20"/>
      <c r="C94" s="24"/>
      <c r="D94" s="24"/>
      <c r="E94" s="25"/>
      <c r="F94" s="26"/>
    </row>
    <row r="95" spans="2:12">
      <c r="B95" s="20"/>
      <c r="C95" s="24"/>
      <c r="D95" s="24"/>
      <c r="E95" s="25"/>
      <c r="F95" s="26"/>
    </row>
    <row r="96" spans="2:12">
      <c r="B96" s="20"/>
      <c r="C96" s="24"/>
      <c r="D96" s="24"/>
      <c r="E96" s="25"/>
      <c r="F96" s="26"/>
    </row>
    <row r="97" spans="2:6">
      <c r="B97" s="20"/>
      <c r="C97" s="24"/>
      <c r="D97" s="24"/>
      <c r="E97" s="25"/>
      <c r="F97" s="26"/>
    </row>
    <row r="98" spans="2:6">
      <c r="B98" s="20"/>
      <c r="C98" s="24"/>
      <c r="D98" s="24"/>
      <c r="E98" s="25"/>
      <c r="F98" s="26"/>
    </row>
    <row r="99" spans="2:6">
      <c r="B99" s="20"/>
      <c r="C99" s="24"/>
      <c r="D99" s="24"/>
      <c r="E99" s="25"/>
      <c r="F99" s="26"/>
    </row>
    <row r="100" spans="2:6">
      <c r="B100" s="20"/>
      <c r="C100" s="24"/>
      <c r="D100" s="24"/>
      <c r="E100" s="25"/>
      <c r="F100" s="26"/>
    </row>
    <row r="101" spans="2:6">
      <c r="B101" s="20"/>
      <c r="C101" s="24"/>
      <c r="D101" s="24"/>
      <c r="E101" s="25"/>
      <c r="F101" s="26"/>
    </row>
    <row r="102" spans="2:6">
      <c r="B102" s="20"/>
      <c r="C102" s="24"/>
      <c r="D102" s="24"/>
      <c r="E102" s="25"/>
      <c r="F102" s="26"/>
    </row>
    <row r="103" spans="2:6">
      <c r="B103" s="20"/>
      <c r="C103" s="24"/>
      <c r="D103" s="24"/>
      <c r="E103" s="25"/>
      <c r="F103" s="26"/>
    </row>
    <row r="104" spans="2:6">
      <c r="B104" s="20"/>
      <c r="C104" s="24"/>
      <c r="D104" s="24"/>
      <c r="E104" s="25"/>
      <c r="F104" s="26"/>
    </row>
    <row r="105" spans="2:6">
      <c r="B105" s="20"/>
      <c r="C105" s="24"/>
      <c r="D105" s="24"/>
      <c r="E105" s="25"/>
      <c r="F105" s="26"/>
    </row>
    <row r="106" spans="2:6">
      <c r="B106" s="20"/>
      <c r="C106" s="24"/>
      <c r="D106" s="24"/>
      <c r="E106" s="25"/>
      <c r="F106" s="26"/>
    </row>
    <row r="107" spans="2:6">
      <c r="B107" s="20"/>
      <c r="C107" s="24"/>
      <c r="D107" s="24"/>
      <c r="E107" s="25"/>
      <c r="F107" s="26"/>
    </row>
    <row r="108" spans="2:6">
      <c r="B108" s="20"/>
      <c r="C108" s="24"/>
      <c r="D108" s="24"/>
      <c r="E108" s="25"/>
      <c r="F108" s="26"/>
    </row>
    <row r="109" spans="2:6">
      <c r="F109" s="38"/>
    </row>
    <row r="110" spans="2:6">
      <c r="F110" s="38"/>
    </row>
    <row r="111" spans="2:6">
      <c r="F111" s="38"/>
    </row>
    <row r="112" spans="2:6">
      <c r="F112" s="38"/>
    </row>
    <row r="113" spans="6:6">
      <c r="F113" s="38"/>
    </row>
    <row r="114" spans="6:6">
      <c r="F114" s="38"/>
    </row>
    <row r="115" spans="6:6">
      <c r="F115" s="38"/>
    </row>
    <row r="116" spans="6:6">
      <c r="F116" s="38"/>
    </row>
    <row r="117" spans="6:6">
      <c r="F117" s="38"/>
    </row>
    <row r="118" spans="6:6">
      <c r="F118" s="38"/>
    </row>
    <row r="119" spans="6:6">
      <c r="F119" s="38"/>
    </row>
    <row r="120" spans="6:6">
      <c r="F120" s="38"/>
    </row>
    <row r="121" spans="6:6">
      <c r="F121" s="38"/>
    </row>
    <row r="122" spans="6:6">
      <c r="F122" s="38"/>
    </row>
    <row r="123" spans="6:6">
      <c r="F123" s="38"/>
    </row>
    <row r="124" spans="6:6">
      <c r="F124" s="38"/>
    </row>
    <row r="125" spans="6:6">
      <c r="F125" s="38"/>
    </row>
    <row r="126" spans="6:6">
      <c r="F126" s="38"/>
    </row>
    <row r="127" spans="6:6">
      <c r="F127" s="38"/>
    </row>
    <row r="128" spans="6:6">
      <c r="F128" s="38"/>
    </row>
    <row r="129" spans="6:6">
      <c r="F129" s="38"/>
    </row>
    <row r="130" spans="6:6">
      <c r="F130" s="38"/>
    </row>
    <row r="131" spans="6:6">
      <c r="F131" s="38"/>
    </row>
    <row r="132" spans="6:6">
      <c r="F132" s="38"/>
    </row>
    <row r="133" spans="6:6">
      <c r="F133" s="38"/>
    </row>
    <row r="134" spans="6:6">
      <c r="F134" s="38"/>
    </row>
    <row r="135" spans="6:6">
      <c r="F135" s="38"/>
    </row>
    <row r="136" spans="6:6">
      <c r="F136" s="38"/>
    </row>
    <row r="137" spans="6:6">
      <c r="F137" s="38"/>
    </row>
    <row r="138" spans="6:6">
      <c r="F138" s="38"/>
    </row>
    <row r="139" spans="6:6">
      <c r="F139" s="38"/>
    </row>
    <row r="140" spans="6:6">
      <c r="F140" s="38"/>
    </row>
    <row r="141" spans="6:6">
      <c r="F141" s="38"/>
    </row>
    <row r="142" spans="6:6">
      <c r="F142" s="38"/>
    </row>
    <row r="143" spans="6:6">
      <c r="F143" s="38"/>
    </row>
    <row r="144" spans="6:6">
      <c r="F144" s="38"/>
    </row>
    <row r="145" spans="6:6">
      <c r="F145" s="38"/>
    </row>
    <row r="146" spans="6:6">
      <c r="F146" s="38"/>
    </row>
    <row r="147" spans="6:6">
      <c r="F147" s="38"/>
    </row>
    <row r="148" spans="6:6">
      <c r="F148" s="38"/>
    </row>
    <row r="149" spans="6:6">
      <c r="F149" s="38"/>
    </row>
    <row r="150" spans="6:6">
      <c r="F150" s="38"/>
    </row>
    <row r="151" spans="6:6">
      <c r="F151" s="38"/>
    </row>
    <row r="152" spans="6:6">
      <c r="F152" s="38"/>
    </row>
    <row r="153" spans="6:6">
      <c r="F153" s="38"/>
    </row>
    <row r="154" spans="6:6">
      <c r="F154" s="38"/>
    </row>
    <row r="155" spans="6:6">
      <c r="F155" s="38"/>
    </row>
    <row r="156" spans="6:6">
      <c r="F156" s="38"/>
    </row>
    <row r="157" spans="6:6">
      <c r="F157" s="38"/>
    </row>
    <row r="158" spans="6:6">
      <c r="F158" s="38"/>
    </row>
    <row r="159" spans="6:6">
      <c r="F159" s="38"/>
    </row>
    <row r="160" spans="6:6">
      <c r="F160" s="38"/>
    </row>
    <row r="161" spans="6:6">
      <c r="F161" s="38"/>
    </row>
    <row r="162" spans="6:6">
      <c r="F162" s="38"/>
    </row>
    <row r="163" spans="6:6">
      <c r="F163" s="38"/>
    </row>
    <row r="164" spans="6:6">
      <c r="F164" s="38"/>
    </row>
    <row r="165" spans="6:6">
      <c r="F165" s="38"/>
    </row>
    <row r="166" spans="6:6">
      <c r="F166" s="38"/>
    </row>
    <row r="167" spans="6:6">
      <c r="F167" s="38"/>
    </row>
    <row r="168" spans="6:6">
      <c r="F168" s="38"/>
    </row>
    <row r="169" spans="6:6">
      <c r="F169" s="38"/>
    </row>
    <row r="170" spans="6:6">
      <c r="F170" s="38"/>
    </row>
    <row r="171" spans="6:6">
      <c r="F171" s="38"/>
    </row>
    <row r="172" spans="6:6">
      <c r="F172" s="38"/>
    </row>
    <row r="173" spans="6:6">
      <c r="F173" s="38"/>
    </row>
    <row r="174" spans="6:6">
      <c r="F174" s="38"/>
    </row>
    <row r="175" spans="6:6">
      <c r="F175" s="38"/>
    </row>
    <row r="176" spans="6:6">
      <c r="F176" s="38"/>
    </row>
    <row r="177" spans="6:6">
      <c r="F177" s="38"/>
    </row>
    <row r="178" spans="6:6">
      <c r="F178" s="38"/>
    </row>
    <row r="179" spans="6:6">
      <c r="F179" s="38"/>
    </row>
    <row r="180" spans="6:6">
      <c r="F180" s="38"/>
    </row>
    <row r="181" spans="6:6">
      <c r="F181" s="38"/>
    </row>
    <row r="182" spans="6:6">
      <c r="F182" s="38"/>
    </row>
    <row r="183" spans="6:6">
      <c r="F183" s="38"/>
    </row>
    <row r="184" spans="6:6">
      <c r="F184" s="38"/>
    </row>
    <row r="185" spans="6:6">
      <c r="F185" s="38"/>
    </row>
    <row r="186" spans="6:6">
      <c r="F186" s="38"/>
    </row>
    <row r="187" spans="6:6">
      <c r="F187" s="38"/>
    </row>
    <row r="188" spans="6:6">
      <c r="F188" s="38"/>
    </row>
    <row r="189" spans="6:6">
      <c r="F189" s="38"/>
    </row>
    <row r="190" spans="6:6">
      <c r="F190" s="38"/>
    </row>
    <row r="191" spans="6:6">
      <c r="F191" s="38"/>
    </row>
  </sheetData>
  <phoneticPr fontId="0" type="noConversion"/>
  <pageMargins left="0.74803149606299213" right="0.15748031496062992" top="1.1023622047244095" bottom="0.98425196850393704" header="0.51181102362204722" footer="0.51181102362204722"/>
  <pageSetup paperSize="9" orientation="portrait" r:id="rId1"/>
  <headerFooter alignWithMargins="0">
    <oddHeader xml:space="preserve">&amp;L&amp;"-,Fet"SVENSKA KENNELKLUBBEN
    REGISTRERING 2011&amp;C&amp;"-,Fet"&amp;12&amp;A *&amp;R&amp;"-,Fet"SKK &amp;D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Blad6"/>
  <dimension ref="A1:M236"/>
  <sheetViews>
    <sheetView workbookViewId="0">
      <selection activeCell="B24" sqref="B24"/>
    </sheetView>
  </sheetViews>
  <sheetFormatPr defaultColWidth="9.75" defaultRowHeight="15"/>
  <cols>
    <col min="1" max="1" width="8.375" style="2" bestFit="1" customWidth="1"/>
    <col min="2" max="2" width="35.5" style="5" bestFit="1" customWidth="1"/>
    <col min="3" max="3" width="12.875" style="5" customWidth="1"/>
    <col min="4" max="4" width="10.375" style="2" customWidth="1"/>
    <col min="5" max="5" width="10.625" style="2" customWidth="1"/>
    <col min="6" max="6" width="11.375" style="2" customWidth="1"/>
    <col min="7" max="16384" width="9.75" style="2"/>
  </cols>
  <sheetData>
    <row r="1" spans="1:13">
      <c r="A1" s="6"/>
      <c r="B1" s="7" t="s">
        <v>19</v>
      </c>
      <c r="C1" s="8" t="s">
        <v>366</v>
      </c>
      <c r="D1" s="8" t="s">
        <v>337</v>
      </c>
      <c r="E1" s="1" t="s">
        <v>1</v>
      </c>
      <c r="F1" s="1" t="s">
        <v>2</v>
      </c>
    </row>
    <row r="2" spans="1:13">
      <c r="A2" s="11">
        <v>1</v>
      </c>
      <c r="B2" s="64" t="s">
        <v>153</v>
      </c>
      <c r="C2" s="24">
        <v>83</v>
      </c>
      <c r="D2" s="64">
        <v>186</v>
      </c>
      <c r="E2" s="64">
        <f t="shared" ref="E2:E21" si="0">C2-D2</f>
        <v>-103</v>
      </c>
      <c r="F2" s="68">
        <f t="shared" ref="F2:F22" si="1">E2/D2</f>
        <v>-0.55376344086021501</v>
      </c>
      <c r="G2" s="17"/>
      <c r="H2" s="55"/>
      <c r="I2" s="55"/>
      <c r="J2" s="55"/>
      <c r="K2" s="55"/>
      <c r="L2" s="56"/>
      <c r="M2" s="55"/>
    </row>
    <row r="3" spans="1:13">
      <c r="A3" s="11">
        <v>2</v>
      </c>
      <c r="B3" s="64" t="s">
        <v>242</v>
      </c>
      <c r="C3" s="24">
        <v>74</v>
      </c>
      <c r="D3" s="64">
        <v>153</v>
      </c>
      <c r="E3" s="64">
        <f t="shared" si="0"/>
        <v>-79</v>
      </c>
      <c r="F3" s="68">
        <f t="shared" si="1"/>
        <v>-0.5163398692810458</v>
      </c>
      <c r="G3" s="17"/>
      <c r="H3" s="55"/>
      <c r="I3" s="55"/>
      <c r="J3" s="55"/>
      <c r="K3" s="55"/>
      <c r="L3" s="56"/>
      <c r="M3" s="55"/>
    </row>
    <row r="4" spans="1:13">
      <c r="A4" s="11">
        <v>3</v>
      </c>
      <c r="B4" s="64" t="s">
        <v>25</v>
      </c>
      <c r="C4" s="24">
        <v>365</v>
      </c>
      <c r="D4" s="64">
        <v>705</v>
      </c>
      <c r="E4" s="64">
        <f t="shared" si="0"/>
        <v>-340</v>
      </c>
      <c r="F4" s="68">
        <f t="shared" si="1"/>
        <v>-0.48226950354609927</v>
      </c>
      <c r="G4" s="17"/>
      <c r="H4" s="55"/>
      <c r="I4" s="55"/>
      <c r="J4" s="55"/>
      <c r="K4" s="55"/>
      <c r="L4" s="56"/>
      <c r="M4" s="55"/>
    </row>
    <row r="5" spans="1:13">
      <c r="A5" s="11">
        <v>4</v>
      </c>
      <c r="B5" s="64" t="s">
        <v>109</v>
      </c>
      <c r="C5" s="24">
        <v>59</v>
      </c>
      <c r="D5" s="64">
        <v>109</v>
      </c>
      <c r="E5" s="64">
        <f t="shared" si="0"/>
        <v>-50</v>
      </c>
      <c r="F5" s="68">
        <f t="shared" si="1"/>
        <v>-0.45871559633027525</v>
      </c>
      <c r="G5" s="17"/>
      <c r="H5" s="55"/>
      <c r="I5" s="55"/>
      <c r="J5" s="55"/>
      <c r="K5" s="55"/>
      <c r="L5" s="56"/>
      <c r="M5" s="55"/>
    </row>
    <row r="6" spans="1:13">
      <c r="A6" s="11">
        <v>5</v>
      </c>
      <c r="B6" s="64" t="s">
        <v>215</v>
      </c>
      <c r="C6" s="24">
        <v>85</v>
      </c>
      <c r="D6" s="64">
        <v>151</v>
      </c>
      <c r="E6" s="64">
        <f t="shared" si="0"/>
        <v>-66</v>
      </c>
      <c r="F6" s="68">
        <f t="shared" si="1"/>
        <v>-0.4370860927152318</v>
      </c>
      <c r="G6" s="17"/>
      <c r="H6" s="55"/>
      <c r="I6" s="55"/>
      <c r="J6" s="55"/>
      <c r="K6" s="55"/>
      <c r="L6" s="56"/>
      <c r="M6" s="55"/>
    </row>
    <row r="7" spans="1:13">
      <c r="A7" s="11">
        <v>6</v>
      </c>
      <c r="B7" s="64" t="s">
        <v>241</v>
      </c>
      <c r="C7" s="24">
        <v>99</v>
      </c>
      <c r="D7" s="64">
        <v>171</v>
      </c>
      <c r="E7" s="64">
        <f t="shared" si="0"/>
        <v>-72</v>
      </c>
      <c r="F7" s="68">
        <f t="shared" si="1"/>
        <v>-0.42105263157894735</v>
      </c>
      <c r="G7" s="17"/>
      <c r="H7" s="55"/>
      <c r="I7" s="55"/>
      <c r="J7" s="55"/>
      <c r="K7" s="55"/>
      <c r="L7" s="56"/>
      <c r="M7" s="55"/>
    </row>
    <row r="8" spans="1:13">
      <c r="A8" s="11">
        <v>7</v>
      </c>
      <c r="B8" s="64" t="s">
        <v>238</v>
      </c>
      <c r="C8" s="24">
        <v>217</v>
      </c>
      <c r="D8" s="64">
        <v>330</v>
      </c>
      <c r="E8" s="64">
        <f t="shared" si="0"/>
        <v>-113</v>
      </c>
      <c r="F8" s="68">
        <f t="shared" si="1"/>
        <v>-0.34242424242424241</v>
      </c>
      <c r="G8" s="17"/>
      <c r="H8" s="55"/>
      <c r="I8" s="55"/>
      <c r="J8" s="55"/>
      <c r="K8" s="55"/>
      <c r="L8" s="56"/>
      <c r="M8" s="55"/>
    </row>
    <row r="9" spans="1:13">
      <c r="A9" s="11">
        <v>8</v>
      </c>
      <c r="B9" s="64" t="s">
        <v>40</v>
      </c>
      <c r="C9" s="24">
        <v>156</v>
      </c>
      <c r="D9" s="64">
        <v>237</v>
      </c>
      <c r="E9" s="64">
        <f t="shared" si="0"/>
        <v>-81</v>
      </c>
      <c r="F9" s="68">
        <f t="shared" si="1"/>
        <v>-0.34177215189873417</v>
      </c>
      <c r="G9" s="17"/>
      <c r="H9" s="55"/>
      <c r="I9" s="55"/>
      <c r="J9" s="55"/>
      <c r="K9" s="55"/>
      <c r="L9" s="56"/>
      <c r="M9" s="55"/>
    </row>
    <row r="10" spans="1:13">
      <c r="A10" s="11">
        <v>9</v>
      </c>
      <c r="B10" s="64" t="s">
        <v>212</v>
      </c>
      <c r="C10" s="24">
        <v>108</v>
      </c>
      <c r="D10" s="64">
        <v>161</v>
      </c>
      <c r="E10" s="64">
        <f t="shared" si="0"/>
        <v>-53</v>
      </c>
      <c r="F10" s="68">
        <f t="shared" si="1"/>
        <v>-0.32919254658385094</v>
      </c>
      <c r="G10" s="17"/>
      <c r="H10" s="55"/>
      <c r="I10" s="55"/>
      <c r="J10" s="55"/>
      <c r="K10" s="55"/>
      <c r="L10" s="56"/>
      <c r="M10" s="55"/>
    </row>
    <row r="11" spans="1:13">
      <c r="A11" s="11">
        <v>10</v>
      </c>
      <c r="B11" s="64" t="s">
        <v>199</v>
      </c>
      <c r="C11" s="24">
        <v>213</v>
      </c>
      <c r="D11" s="64">
        <v>317</v>
      </c>
      <c r="E11" s="64">
        <f t="shared" si="0"/>
        <v>-104</v>
      </c>
      <c r="F11" s="68">
        <f t="shared" si="1"/>
        <v>-0.32807570977917982</v>
      </c>
      <c r="G11" s="17"/>
      <c r="H11" s="55"/>
      <c r="I11" s="55"/>
      <c r="J11" s="55"/>
      <c r="K11" s="55"/>
      <c r="L11" s="56"/>
      <c r="M11" s="55"/>
    </row>
    <row r="12" spans="1:13">
      <c r="A12" s="11">
        <v>11</v>
      </c>
      <c r="B12" s="64" t="s">
        <v>267</v>
      </c>
      <c r="C12" s="24">
        <v>112</v>
      </c>
      <c r="D12" s="64">
        <f>155+9</f>
        <v>164</v>
      </c>
      <c r="E12" s="64">
        <f t="shared" si="0"/>
        <v>-52</v>
      </c>
      <c r="F12" s="68">
        <f t="shared" si="1"/>
        <v>-0.31707317073170732</v>
      </c>
      <c r="G12" s="17"/>
      <c r="H12" s="55"/>
      <c r="I12" s="55"/>
      <c r="J12" s="55"/>
      <c r="K12" s="55"/>
      <c r="L12" s="56"/>
      <c r="M12" s="55"/>
    </row>
    <row r="13" spans="1:13">
      <c r="A13" s="11">
        <v>12</v>
      </c>
      <c r="B13" s="64" t="s">
        <v>201</v>
      </c>
      <c r="C13" s="24">
        <v>87</v>
      </c>
      <c r="D13" s="64">
        <v>126</v>
      </c>
      <c r="E13" s="64">
        <f t="shared" si="0"/>
        <v>-39</v>
      </c>
      <c r="F13" s="68">
        <f t="shared" si="1"/>
        <v>-0.30952380952380953</v>
      </c>
      <c r="G13" s="17"/>
      <c r="H13" s="55"/>
      <c r="I13" s="55"/>
      <c r="J13" s="55"/>
      <c r="K13" s="55"/>
      <c r="L13" s="56"/>
      <c r="M13" s="55"/>
    </row>
    <row r="14" spans="1:13">
      <c r="A14" s="11">
        <v>13</v>
      </c>
      <c r="B14" s="64" t="s">
        <v>251</v>
      </c>
      <c r="C14" s="24">
        <v>120</v>
      </c>
      <c r="D14" s="64">
        <v>173</v>
      </c>
      <c r="E14" s="64">
        <f t="shared" si="0"/>
        <v>-53</v>
      </c>
      <c r="F14" s="68">
        <f t="shared" si="1"/>
        <v>-0.30635838150289019</v>
      </c>
      <c r="G14" s="17"/>
      <c r="H14" s="55"/>
      <c r="I14" s="55"/>
      <c r="J14" s="55"/>
      <c r="K14" s="55"/>
      <c r="L14" s="56"/>
      <c r="M14" s="55"/>
    </row>
    <row r="15" spans="1:13">
      <c r="A15" s="11">
        <v>14</v>
      </c>
      <c r="B15" s="64" t="s">
        <v>205</v>
      </c>
      <c r="C15" s="24">
        <v>191</v>
      </c>
      <c r="D15" s="64">
        <v>273</v>
      </c>
      <c r="E15" s="64">
        <f t="shared" si="0"/>
        <v>-82</v>
      </c>
      <c r="F15" s="68">
        <f t="shared" si="1"/>
        <v>-0.30036630036630035</v>
      </c>
      <c r="G15" s="17"/>
      <c r="H15" s="55"/>
      <c r="I15" s="55"/>
      <c r="J15" s="55"/>
      <c r="K15" s="55"/>
      <c r="L15" s="56"/>
      <c r="M15" s="55"/>
    </row>
    <row r="16" spans="1:13">
      <c r="A16" s="11">
        <v>15</v>
      </c>
      <c r="B16" s="64" t="s">
        <v>69</v>
      </c>
      <c r="C16" s="24">
        <v>87</v>
      </c>
      <c r="D16" s="64">
        <v>123</v>
      </c>
      <c r="E16" s="64">
        <f t="shared" si="0"/>
        <v>-36</v>
      </c>
      <c r="F16" s="68">
        <f t="shared" si="1"/>
        <v>-0.29268292682926828</v>
      </c>
      <c r="G16" s="17"/>
      <c r="H16" s="55"/>
      <c r="I16" s="55"/>
      <c r="J16" s="55"/>
      <c r="K16" s="55"/>
      <c r="L16" s="56"/>
      <c r="M16" s="55"/>
    </row>
    <row r="17" spans="1:13">
      <c r="A17" s="11">
        <v>16</v>
      </c>
      <c r="B17" s="64" t="s">
        <v>86</v>
      </c>
      <c r="C17" s="24">
        <v>84</v>
      </c>
      <c r="D17" s="64">
        <v>118</v>
      </c>
      <c r="E17" s="64">
        <f t="shared" si="0"/>
        <v>-34</v>
      </c>
      <c r="F17" s="68">
        <f t="shared" si="1"/>
        <v>-0.28813559322033899</v>
      </c>
      <c r="G17" s="17"/>
      <c r="H17" s="55"/>
      <c r="I17" s="55"/>
      <c r="J17" s="55"/>
      <c r="K17" s="55"/>
      <c r="L17" s="56"/>
      <c r="M17" s="55"/>
    </row>
    <row r="18" spans="1:13">
      <c r="A18" s="11">
        <v>17</v>
      </c>
      <c r="B18" s="64" t="s">
        <v>222</v>
      </c>
      <c r="C18" s="24">
        <v>349</v>
      </c>
      <c r="D18" s="64">
        <v>487</v>
      </c>
      <c r="E18" s="64">
        <f t="shared" si="0"/>
        <v>-138</v>
      </c>
      <c r="F18" s="68">
        <f t="shared" si="1"/>
        <v>-0.28336755646817247</v>
      </c>
      <c r="G18" s="17"/>
      <c r="H18" s="55"/>
      <c r="I18" s="55"/>
      <c r="J18" s="55"/>
      <c r="K18" s="55"/>
      <c r="L18" s="56"/>
      <c r="M18" s="55"/>
    </row>
    <row r="19" spans="1:13">
      <c r="A19" s="11">
        <v>18</v>
      </c>
      <c r="B19" s="64" t="s">
        <v>272</v>
      </c>
      <c r="C19" s="24">
        <v>76</v>
      </c>
      <c r="D19" s="64">
        <v>105</v>
      </c>
      <c r="E19" s="64">
        <f t="shared" si="0"/>
        <v>-29</v>
      </c>
      <c r="F19" s="68">
        <f t="shared" si="1"/>
        <v>-0.27619047619047621</v>
      </c>
      <c r="G19" s="17"/>
      <c r="H19" s="55"/>
      <c r="I19" s="55"/>
      <c r="J19" s="55"/>
      <c r="K19" s="55"/>
      <c r="L19" s="56"/>
      <c r="M19" s="55"/>
    </row>
    <row r="20" spans="1:13">
      <c r="A20" s="11">
        <v>19</v>
      </c>
      <c r="B20" s="64" t="s">
        <v>45</v>
      </c>
      <c r="C20" s="24">
        <v>294</v>
      </c>
      <c r="D20" s="64">
        <v>406</v>
      </c>
      <c r="E20" s="64">
        <f t="shared" si="0"/>
        <v>-112</v>
      </c>
      <c r="F20" s="68">
        <f t="shared" si="1"/>
        <v>-0.27586206896551724</v>
      </c>
      <c r="G20" s="17"/>
      <c r="H20" s="55"/>
      <c r="I20" s="55"/>
      <c r="J20" s="55"/>
      <c r="K20" s="55"/>
      <c r="L20" s="56"/>
      <c r="M20" s="55"/>
    </row>
    <row r="21" spans="1:13">
      <c r="A21" s="11">
        <v>20</v>
      </c>
      <c r="B21" s="64" t="s">
        <v>98</v>
      </c>
      <c r="C21" s="24">
        <v>95</v>
      </c>
      <c r="D21" s="64">
        <v>128</v>
      </c>
      <c r="E21" s="64">
        <f t="shared" si="0"/>
        <v>-33</v>
      </c>
      <c r="F21" s="68">
        <f t="shared" si="1"/>
        <v>-0.2578125</v>
      </c>
      <c r="G21" s="17"/>
      <c r="H21" s="55"/>
      <c r="I21" s="55"/>
      <c r="J21" s="55"/>
      <c r="K21" s="55"/>
      <c r="L21" s="56"/>
      <c r="M21" s="55"/>
    </row>
    <row r="22" spans="1:13">
      <c r="A22" s="14" t="s">
        <v>39</v>
      </c>
      <c r="B22" s="16"/>
      <c r="C22" s="14">
        <f>SUM(C2:C21)</f>
        <v>2954</v>
      </c>
      <c r="D22" s="14">
        <f>SUM(D2:D21)</f>
        <v>4623</v>
      </c>
      <c r="E22" s="14">
        <f>SUM(E2:E21)</f>
        <v>-1669</v>
      </c>
      <c r="F22" s="10">
        <f t="shared" si="1"/>
        <v>-0.3610209820462903</v>
      </c>
      <c r="G22" s="17"/>
    </row>
    <row r="23" spans="1:13">
      <c r="A23" s="12"/>
      <c r="B23" s="14"/>
      <c r="C23" s="13"/>
      <c r="D23" s="3"/>
      <c r="E23" s="9"/>
      <c r="G23" s="17"/>
    </row>
    <row r="24" spans="1:13">
      <c r="A24" s="48" t="s">
        <v>328</v>
      </c>
      <c r="B24" s="47" t="s">
        <v>367</v>
      </c>
      <c r="C24" s="13"/>
      <c r="D24" s="3"/>
      <c r="E24" s="9"/>
      <c r="G24" s="17"/>
    </row>
    <row r="25" spans="1:13">
      <c r="A25" s="15"/>
      <c r="B25" s="18"/>
      <c r="C25" s="3"/>
      <c r="D25" s="3"/>
      <c r="E25" s="4"/>
      <c r="G25" s="17"/>
    </row>
    <row r="26" spans="1:13">
      <c r="A26" s="15"/>
      <c r="B26" s="18"/>
      <c r="C26" s="3"/>
      <c r="D26" s="3"/>
      <c r="E26" s="4"/>
      <c r="G26" s="17"/>
    </row>
    <row r="27" spans="1:13">
      <c r="A27" s="15"/>
      <c r="B27" s="18"/>
      <c r="C27" s="3"/>
      <c r="D27" s="3"/>
      <c r="E27" s="4"/>
      <c r="G27" s="17"/>
    </row>
    <row r="28" spans="1:13">
      <c r="A28" s="15"/>
      <c r="B28" s="20"/>
      <c r="C28" s="24"/>
      <c r="D28" s="24"/>
      <c r="E28" s="25"/>
      <c r="F28" s="26"/>
      <c r="G28" s="17"/>
    </row>
    <row r="29" spans="1:13">
      <c r="A29" s="15"/>
      <c r="B29" s="20"/>
      <c r="C29" s="24"/>
      <c r="D29" s="24"/>
      <c r="E29" s="25"/>
      <c r="F29" s="26"/>
      <c r="G29" s="17"/>
    </row>
    <row r="30" spans="1:13">
      <c r="A30" s="15"/>
      <c r="B30" s="20"/>
      <c r="C30" s="24"/>
      <c r="D30" s="24"/>
      <c r="E30" s="25"/>
      <c r="F30" s="26"/>
      <c r="G30" s="17"/>
    </row>
    <row r="31" spans="1:13">
      <c r="A31" s="15"/>
      <c r="B31" s="20"/>
      <c r="C31" s="24"/>
      <c r="D31" s="24"/>
      <c r="E31" s="25"/>
      <c r="F31" s="26"/>
      <c r="G31" s="17"/>
    </row>
    <row r="32" spans="1:13">
      <c r="A32" s="15"/>
      <c r="B32" s="20"/>
      <c r="C32" s="24"/>
      <c r="D32" s="24"/>
      <c r="E32" s="25"/>
      <c r="F32" s="26"/>
      <c r="G32" s="17"/>
    </row>
    <row r="33" spans="1:7">
      <c r="A33" s="15"/>
      <c r="B33" s="20"/>
      <c r="C33" s="24"/>
      <c r="D33" s="24"/>
      <c r="E33" s="25"/>
      <c r="F33" s="26"/>
      <c r="G33" s="17"/>
    </row>
    <row r="34" spans="1:7">
      <c r="A34" s="15"/>
      <c r="B34" s="20"/>
      <c r="C34" s="24"/>
      <c r="D34" s="24"/>
      <c r="E34" s="25"/>
      <c r="F34" s="26"/>
      <c r="G34" s="17"/>
    </row>
    <row r="35" spans="1:7">
      <c r="A35" s="15"/>
      <c r="B35" s="20"/>
      <c r="C35" s="24"/>
      <c r="D35" s="24"/>
      <c r="E35" s="25"/>
      <c r="F35" s="26"/>
      <c r="G35" s="17"/>
    </row>
    <row r="36" spans="1:7">
      <c r="A36" s="15"/>
      <c r="B36" s="20"/>
      <c r="C36" s="24"/>
      <c r="D36" s="24"/>
      <c r="E36" s="25"/>
      <c r="F36" s="26"/>
      <c r="G36" s="17"/>
    </row>
    <row r="37" spans="1:7">
      <c r="A37" s="15"/>
      <c r="B37" s="20"/>
      <c r="C37" s="24"/>
      <c r="D37" s="24"/>
      <c r="E37" s="25"/>
      <c r="F37" s="26"/>
    </row>
    <row r="38" spans="1:7">
      <c r="A38" s="15"/>
      <c r="B38" s="20"/>
      <c r="C38" s="24"/>
      <c r="D38" s="24"/>
      <c r="E38" s="25"/>
      <c r="F38" s="26"/>
    </row>
    <row r="39" spans="1:7">
      <c r="A39" s="15"/>
      <c r="B39" s="20"/>
      <c r="C39" s="24"/>
      <c r="D39" s="24"/>
      <c r="E39" s="25"/>
      <c r="F39" s="26"/>
    </row>
    <row r="40" spans="1:7">
      <c r="A40" s="15"/>
      <c r="B40" s="20"/>
      <c r="C40" s="24"/>
      <c r="D40" s="24"/>
      <c r="E40" s="25"/>
      <c r="F40" s="26"/>
    </row>
    <row r="41" spans="1:7">
      <c r="A41" s="15"/>
      <c r="B41" s="20"/>
      <c r="C41" s="24"/>
      <c r="D41" s="24"/>
      <c r="E41" s="25"/>
      <c r="F41" s="26"/>
    </row>
    <row r="42" spans="1:7">
      <c r="A42" s="15"/>
      <c r="B42" s="20"/>
      <c r="C42" s="24"/>
      <c r="D42" s="24"/>
      <c r="E42" s="25"/>
      <c r="F42" s="26"/>
    </row>
    <row r="43" spans="1:7">
      <c r="A43" s="15"/>
      <c r="B43" s="20"/>
      <c r="C43" s="24"/>
      <c r="D43" s="24"/>
      <c r="E43" s="25"/>
      <c r="F43" s="26"/>
    </row>
    <row r="44" spans="1:7">
      <c r="A44" s="15"/>
      <c r="B44" s="20"/>
      <c r="C44" s="24"/>
      <c r="D44" s="24"/>
      <c r="E44" s="25"/>
      <c r="F44" s="26"/>
    </row>
    <row r="45" spans="1:7">
      <c r="B45" s="20"/>
      <c r="C45" s="24"/>
      <c r="D45" s="24"/>
      <c r="E45" s="25"/>
      <c r="F45" s="26"/>
    </row>
    <row r="46" spans="1:7">
      <c r="B46" s="20"/>
      <c r="C46" s="24"/>
      <c r="D46" s="24"/>
      <c r="E46" s="25"/>
      <c r="F46" s="26"/>
    </row>
    <row r="47" spans="1:7">
      <c r="B47" s="20"/>
      <c r="C47" s="24"/>
      <c r="D47" s="24"/>
      <c r="E47" s="25"/>
      <c r="F47" s="26"/>
    </row>
    <row r="48" spans="1:7">
      <c r="B48" s="20"/>
      <c r="C48" s="24"/>
      <c r="D48" s="24"/>
      <c r="E48" s="25"/>
      <c r="F48" s="26"/>
    </row>
    <row r="49" spans="2:6">
      <c r="B49" s="20"/>
      <c r="C49" s="24"/>
      <c r="D49" s="24"/>
      <c r="E49" s="25"/>
      <c r="F49" s="26"/>
    </row>
    <row r="50" spans="2:6">
      <c r="B50" s="20"/>
      <c r="C50" s="24"/>
      <c r="D50" s="24"/>
      <c r="E50" s="25"/>
      <c r="F50" s="26"/>
    </row>
    <row r="51" spans="2:6">
      <c r="B51" s="20"/>
      <c r="C51" s="24"/>
      <c r="D51" s="24"/>
      <c r="E51" s="25"/>
      <c r="F51" s="26"/>
    </row>
    <row r="52" spans="2:6">
      <c r="B52" s="20"/>
      <c r="C52" s="24"/>
      <c r="D52" s="24"/>
      <c r="E52" s="25"/>
      <c r="F52" s="26"/>
    </row>
    <row r="53" spans="2:6">
      <c r="B53" s="20"/>
      <c r="C53" s="24"/>
      <c r="D53" s="24"/>
      <c r="E53" s="25"/>
      <c r="F53" s="26"/>
    </row>
    <row r="54" spans="2:6">
      <c r="B54" s="20"/>
      <c r="C54" s="24"/>
      <c r="D54" s="24"/>
      <c r="E54" s="25"/>
      <c r="F54" s="26"/>
    </row>
    <row r="55" spans="2:6">
      <c r="B55" s="20"/>
      <c r="C55" s="24"/>
      <c r="D55" s="24"/>
      <c r="E55" s="25"/>
      <c r="F55" s="26"/>
    </row>
    <row r="56" spans="2:6">
      <c r="B56" s="20"/>
      <c r="C56" s="24"/>
      <c r="D56" s="24"/>
      <c r="E56" s="25"/>
      <c r="F56" s="26"/>
    </row>
    <row r="57" spans="2:6">
      <c r="B57" s="20"/>
      <c r="C57" s="24"/>
      <c r="D57" s="24"/>
      <c r="E57" s="25"/>
      <c r="F57" s="26"/>
    </row>
    <row r="58" spans="2:6">
      <c r="B58" s="20"/>
      <c r="C58" s="24"/>
      <c r="D58" s="24"/>
      <c r="E58" s="25"/>
      <c r="F58" s="26"/>
    </row>
    <row r="59" spans="2:6">
      <c r="B59" s="20"/>
      <c r="C59" s="24"/>
      <c r="D59" s="24"/>
      <c r="E59" s="25"/>
      <c r="F59" s="26"/>
    </row>
    <row r="60" spans="2:6">
      <c r="B60" s="20"/>
      <c r="C60" s="24"/>
      <c r="D60" s="24"/>
      <c r="E60" s="25"/>
      <c r="F60" s="26"/>
    </row>
    <row r="61" spans="2:6">
      <c r="B61" s="20"/>
      <c r="C61" s="24"/>
      <c r="D61" s="24"/>
      <c r="E61" s="25"/>
      <c r="F61" s="26"/>
    </row>
    <row r="62" spans="2:6">
      <c r="B62" s="20"/>
      <c r="C62" s="24"/>
      <c r="D62" s="24"/>
      <c r="E62" s="25"/>
      <c r="F62" s="26"/>
    </row>
    <row r="63" spans="2:6">
      <c r="B63" s="20"/>
      <c r="C63" s="24"/>
      <c r="D63" s="24"/>
      <c r="E63" s="25"/>
      <c r="F63" s="26"/>
    </row>
    <row r="64" spans="2:6">
      <c r="B64" s="20"/>
      <c r="C64" s="24"/>
      <c r="D64" s="24"/>
      <c r="E64" s="25"/>
      <c r="F64" s="26"/>
    </row>
    <row r="65" spans="2:6">
      <c r="B65" s="20"/>
      <c r="C65" s="24"/>
      <c r="D65" s="24"/>
      <c r="E65" s="25"/>
      <c r="F65" s="26"/>
    </row>
    <row r="66" spans="2:6">
      <c r="B66" s="20"/>
      <c r="C66" s="24"/>
      <c r="D66" s="24"/>
      <c r="E66" s="25"/>
      <c r="F66" s="26"/>
    </row>
    <row r="67" spans="2:6">
      <c r="B67" s="20"/>
      <c r="C67" s="24"/>
      <c r="D67" s="24"/>
      <c r="E67" s="25"/>
      <c r="F67" s="26"/>
    </row>
    <row r="68" spans="2:6">
      <c r="B68" s="20"/>
      <c r="C68" s="24"/>
      <c r="D68" s="24"/>
      <c r="E68" s="25"/>
      <c r="F68" s="26"/>
    </row>
    <row r="69" spans="2:6">
      <c r="B69" s="20"/>
      <c r="C69" s="24"/>
      <c r="D69" s="24"/>
      <c r="E69" s="25"/>
      <c r="F69" s="26"/>
    </row>
    <row r="70" spans="2:6">
      <c r="B70" s="20"/>
      <c r="C70" s="24"/>
      <c r="D70" s="24"/>
      <c r="E70" s="25"/>
      <c r="F70" s="26"/>
    </row>
    <row r="71" spans="2:6">
      <c r="B71" s="20"/>
      <c r="C71" s="24"/>
      <c r="D71" s="24"/>
      <c r="E71" s="25"/>
      <c r="F71" s="26"/>
    </row>
    <row r="72" spans="2:6">
      <c r="B72" s="20"/>
      <c r="C72" s="24"/>
      <c r="D72" s="24"/>
      <c r="E72" s="25"/>
      <c r="F72" s="26"/>
    </row>
    <row r="73" spans="2:6">
      <c r="B73" s="20"/>
      <c r="C73" s="24"/>
      <c r="D73" s="24"/>
      <c r="E73" s="25"/>
      <c r="F73" s="26"/>
    </row>
    <row r="74" spans="2:6">
      <c r="B74" s="18"/>
      <c r="C74" s="3"/>
      <c r="D74" s="3"/>
      <c r="E74" s="4"/>
    </row>
    <row r="75" spans="2:6">
      <c r="B75" s="18"/>
      <c r="C75" s="3"/>
      <c r="D75" s="3"/>
      <c r="E75" s="4"/>
    </row>
    <row r="76" spans="2:6">
      <c r="B76" s="18"/>
      <c r="C76" s="3"/>
      <c r="D76" s="3"/>
      <c r="E76" s="4"/>
    </row>
    <row r="77" spans="2:6">
      <c r="B77" s="18"/>
      <c r="C77" s="3"/>
      <c r="D77" s="3"/>
      <c r="E77" s="4"/>
    </row>
    <row r="78" spans="2:6">
      <c r="B78" s="18"/>
      <c r="C78" s="3"/>
      <c r="D78" s="3"/>
      <c r="E78" s="4"/>
    </row>
    <row r="79" spans="2:6">
      <c r="B79" s="18"/>
      <c r="C79" s="3"/>
      <c r="D79" s="3"/>
      <c r="E79" s="4"/>
    </row>
    <row r="80" spans="2:6">
      <c r="B80" s="18"/>
      <c r="C80" s="3"/>
      <c r="D80" s="3"/>
      <c r="E80" s="4"/>
    </row>
    <row r="81" spans="2:5">
      <c r="B81" s="18"/>
      <c r="C81" s="3"/>
      <c r="D81" s="3"/>
      <c r="E81" s="4"/>
    </row>
    <row r="82" spans="2:5">
      <c r="B82" s="18"/>
      <c r="C82" s="3"/>
      <c r="D82" s="3"/>
      <c r="E82" s="4"/>
    </row>
    <row r="83" spans="2:5">
      <c r="B83" s="18"/>
      <c r="C83" s="3"/>
      <c r="D83" s="3"/>
      <c r="E83" s="4"/>
    </row>
    <row r="84" spans="2:5">
      <c r="B84" s="18"/>
      <c r="C84" s="3"/>
      <c r="D84" s="3"/>
      <c r="E84" s="4"/>
    </row>
    <row r="85" spans="2:5">
      <c r="B85" s="18"/>
      <c r="C85" s="3"/>
      <c r="D85" s="3"/>
      <c r="E85" s="4"/>
    </row>
    <row r="86" spans="2:5">
      <c r="B86" s="18"/>
      <c r="C86" s="3"/>
      <c r="D86" s="3"/>
      <c r="E86" s="4"/>
    </row>
    <row r="87" spans="2:5">
      <c r="B87" s="18"/>
      <c r="C87" s="3"/>
      <c r="D87" s="3"/>
      <c r="E87" s="4"/>
    </row>
    <row r="88" spans="2:5">
      <c r="B88" s="18"/>
      <c r="C88" s="3"/>
      <c r="D88" s="3"/>
      <c r="E88" s="4"/>
    </row>
    <row r="89" spans="2:5">
      <c r="B89" s="18"/>
      <c r="C89" s="3"/>
      <c r="D89" s="3"/>
      <c r="E89" s="4"/>
    </row>
    <row r="90" spans="2:5">
      <c r="B90" s="18"/>
      <c r="C90" s="3"/>
      <c r="D90" s="3"/>
      <c r="E90" s="4"/>
    </row>
    <row r="91" spans="2:5">
      <c r="B91" s="18"/>
      <c r="C91" s="3"/>
      <c r="D91" s="3"/>
      <c r="E91" s="4"/>
    </row>
    <row r="92" spans="2:5">
      <c r="B92" s="18"/>
      <c r="C92" s="3"/>
      <c r="D92" s="3"/>
      <c r="E92" s="4"/>
    </row>
    <row r="93" spans="2:5">
      <c r="E93" s="4"/>
    </row>
    <row r="94" spans="2:5">
      <c r="E94" s="4"/>
    </row>
    <row r="95" spans="2:5">
      <c r="E95" s="4"/>
    </row>
    <row r="96" spans="2:5">
      <c r="E96" s="4"/>
    </row>
    <row r="97" spans="5:5">
      <c r="E97" s="4"/>
    </row>
    <row r="98" spans="5:5">
      <c r="E98" s="4"/>
    </row>
    <row r="99" spans="5:5">
      <c r="E99" s="4"/>
    </row>
    <row r="100" spans="5:5">
      <c r="E100" s="4"/>
    </row>
    <row r="101" spans="5:5">
      <c r="E101" s="4"/>
    </row>
    <row r="102" spans="5:5">
      <c r="E102" s="4"/>
    </row>
    <row r="103" spans="5:5">
      <c r="E103" s="4"/>
    </row>
    <row r="104" spans="5:5">
      <c r="E104" s="4"/>
    </row>
    <row r="105" spans="5:5">
      <c r="E105" s="4"/>
    </row>
    <row r="106" spans="5:5">
      <c r="E106" s="4"/>
    </row>
    <row r="107" spans="5:5">
      <c r="E107" s="4"/>
    </row>
    <row r="108" spans="5:5">
      <c r="E108" s="4"/>
    </row>
    <row r="109" spans="5:5">
      <c r="E109" s="4"/>
    </row>
    <row r="110" spans="5:5">
      <c r="E110" s="4"/>
    </row>
    <row r="111" spans="5:5">
      <c r="E111" s="4"/>
    </row>
    <row r="112" spans="5:5">
      <c r="E112" s="4"/>
    </row>
    <row r="113" spans="5:5">
      <c r="E113" s="4"/>
    </row>
    <row r="114" spans="5:5">
      <c r="E114" s="4"/>
    </row>
    <row r="115" spans="5:5">
      <c r="E115" s="4"/>
    </row>
    <row r="116" spans="5:5">
      <c r="E116" s="4"/>
    </row>
    <row r="117" spans="5:5">
      <c r="E117" s="4"/>
    </row>
    <row r="118" spans="5:5">
      <c r="E118" s="4"/>
    </row>
    <row r="119" spans="5:5">
      <c r="E119" s="4"/>
    </row>
    <row r="120" spans="5:5">
      <c r="E120" s="4"/>
    </row>
    <row r="121" spans="5:5">
      <c r="E121" s="4"/>
    </row>
    <row r="122" spans="5:5">
      <c r="E122" s="4"/>
    </row>
    <row r="123" spans="5:5">
      <c r="E123" s="4"/>
    </row>
    <row r="124" spans="5:5">
      <c r="E124" s="4"/>
    </row>
    <row r="125" spans="5:5">
      <c r="E125" s="4"/>
    </row>
    <row r="126" spans="5:5">
      <c r="E126" s="4"/>
    </row>
    <row r="127" spans="5:5">
      <c r="E127" s="4"/>
    </row>
    <row r="128" spans="5:5">
      <c r="E128" s="4"/>
    </row>
    <row r="129" spans="5:5">
      <c r="E129" s="4"/>
    </row>
    <row r="130" spans="5:5">
      <c r="E130" s="4"/>
    </row>
    <row r="131" spans="5:5">
      <c r="E131" s="4"/>
    </row>
    <row r="132" spans="5:5">
      <c r="E132" s="4"/>
    </row>
    <row r="133" spans="5:5">
      <c r="E133" s="4"/>
    </row>
    <row r="134" spans="5:5">
      <c r="E134" s="4"/>
    </row>
    <row r="135" spans="5:5">
      <c r="E135" s="4"/>
    </row>
    <row r="136" spans="5:5">
      <c r="E136" s="4"/>
    </row>
    <row r="137" spans="5:5">
      <c r="E137" s="4"/>
    </row>
    <row r="138" spans="5:5">
      <c r="E138" s="4"/>
    </row>
    <row r="139" spans="5:5">
      <c r="E139" s="4"/>
    </row>
    <row r="140" spans="5:5">
      <c r="E140" s="4"/>
    </row>
    <row r="141" spans="5:5">
      <c r="E141" s="4"/>
    </row>
    <row r="142" spans="5:5">
      <c r="E142" s="4"/>
    </row>
    <row r="143" spans="5:5">
      <c r="E143" s="4"/>
    </row>
    <row r="144" spans="5:5">
      <c r="E144" s="4"/>
    </row>
    <row r="145" spans="5:5">
      <c r="E145" s="4"/>
    </row>
    <row r="146" spans="5:5">
      <c r="E146" s="4"/>
    </row>
    <row r="147" spans="5:5">
      <c r="E147" s="4"/>
    </row>
    <row r="148" spans="5:5">
      <c r="E148" s="4"/>
    </row>
    <row r="149" spans="5:5">
      <c r="E149" s="4"/>
    </row>
    <row r="150" spans="5:5">
      <c r="E150" s="4"/>
    </row>
    <row r="151" spans="5:5">
      <c r="E151" s="4"/>
    </row>
    <row r="152" spans="5:5">
      <c r="E152" s="4"/>
    </row>
    <row r="153" spans="5:5">
      <c r="E153" s="4"/>
    </row>
    <row r="154" spans="5:5">
      <c r="E154" s="4"/>
    </row>
    <row r="155" spans="5:5">
      <c r="E155" s="4"/>
    </row>
    <row r="156" spans="5:5">
      <c r="E156" s="4"/>
    </row>
    <row r="157" spans="5:5">
      <c r="E157" s="4"/>
    </row>
    <row r="158" spans="5:5">
      <c r="E158" s="4"/>
    </row>
    <row r="159" spans="5:5">
      <c r="E159" s="4"/>
    </row>
    <row r="160" spans="5:5">
      <c r="E160" s="4"/>
    </row>
    <row r="161" spans="5:5">
      <c r="E161" s="4"/>
    </row>
    <row r="162" spans="5:5">
      <c r="E162" s="4"/>
    </row>
    <row r="163" spans="5:5">
      <c r="E163" s="4"/>
    </row>
    <row r="164" spans="5:5">
      <c r="E164" s="4"/>
    </row>
    <row r="165" spans="5:5">
      <c r="E165" s="4"/>
    </row>
    <row r="166" spans="5:5">
      <c r="E166" s="4"/>
    </row>
    <row r="167" spans="5:5">
      <c r="E167" s="4"/>
    </row>
    <row r="168" spans="5:5">
      <c r="E168" s="4"/>
    </row>
    <row r="169" spans="5:5">
      <c r="E169" s="4"/>
    </row>
    <row r="170" spans="5:5">
      <c r="E170" s="4"/>
    </row>
    <row r="171" spans="5:5">
      <c r="E171" s="4"/>
    </row>
    <row r="172" spans="5:5">
      <c r="E172" s="4"/>
    </row>
    <row r="173" spans="5:5">
      <c r="E173" s="4"/>
    </row>
    <row r="174" spans="5:5">
      <c r="E174" s="4"/>
    </row>
    <row r="175" spans="5:5">
      <c r="E175" s="4"/>
    </row>
    <row r="176" spans="5:5">
      <c r="E176" s="4"/>
    </row>
    <row r="177" spans="5:5">
      <c r="E177" s="4"/>
    </row>
    <row r="178" spans="5:5">
      <c r="E178" s="4"/>
    </row>
    <row r="179" spans="5:5">
      <c r="E179" s="4"/>
    </row>
    <row r="180" spans="5:5">
      <c r="E180" s="4"/>
    </row>
    <row r="181" spans="5:5">
      <c r="E181" s="4"/>
    </row>
    <row r="182" spans="5:5">
      <c r="E182" s="4"/>
    </row>
    <row r="183" spans="5:5">
      <c r="E183" s="4"/>
    </row>
    <row r="184" spans="5:5">
      <c r="E184" s="4"/>
    </row>
    <row r="185" spans="5:5">
      <c r="E185" s="4"/>
    </row>
    <row r="186" spans="5:5">
      <c r="E186" s="4"/>
    </row>
    <row r="187" spans="5:5">
      <c r="E187" s="4"/>
    </row>
    <row r="188" spans="5:5">
      <c r="E188" s="4"/>
    </row>
    <row r="189" spans="5:5">
      <c r="E189" s="4"/>
    </row>
    <row r="190" spans="5:5">
      <c r="E190" s="4"/>
    </row>
    <row r="191" spans="5:5">
      <c r="E191" s="4"/>
    </row>
    <row r="192" spans="5:5">
      <c r="E192" s="4"/>
    </row>
    <row r="193" spans="5:5">
      <c r="E193" s="4"/>
    </row>
    <row r="194" spans="5:5">
      <c r="E194" s="4"/>
    </row>
    <row r="195" spans="5:5">
      <c r="E195" s="4"/>
    </row>
    <row r="196" spans="5:5">
      <c r="E196" s="4"/>
    </row>
    <row r="197" spans="5:5">
      <c r="E197" s="4"/>
    </row>
    <row r="198" spans="5:5">
      <c r="E198" s="4"/>
    </row>
    <row r="199" spans="5:5">
      <c r="E199" s="4"/>
    </row>
    <row r="200" spans="5:5">
      <c r="E200" s="4"/>
    </row>
    <row r="201" spans="5:5">
      <c r="E201" s="4"/>
    </row>
    <row r="202" spans="5:5">
      <c r="E202" s="4"/>
    </row>
    <row r="203" spans="5:5">
      <c r="E203" s="4"/>
    </row>
    <row r="204" spans="5:5">
      <c r="E204" s="4"/>
    </row>
    <row r="205" spans="5:5">
      <c r="E205" s="4"/>
    </row>
    <row r="206" spans="5:5">
      <c r="E206" s="4"/>
    </row>
    <row r="207" spans="5:5">
      <c r="E207" s="4"/>
    </row>
    <row r="208" spans="5:5">
      <c r="E208" s="4"/>
    </row>
    <row r="209" spans="5:5">
      <c r="E209" s="4"/>
    </row>
    <row r="210" spans="5:5">
      <c r="E210" s="4"/>
    </row>
    <row r="211" spans="5:5">
      <c r="E211" s="4"/>
    </row>
    <row r="212" spans="5:5">
      <c r="E212" s="4"/>
    </row>
    <row r="213" spans="5:5">
      <c r="E213" s="4"/>
    </row>
    <row r="214" spans="5:5">
      <c r="E214" s="4"/>
    </row>
    <row r="215" spans="5:5">
      <c r="E215" s="4"/>
    </row>
    <row r="216" spans="5:5">
      <c r="E216" s="4"/>
    </row>
    <row r="217" spans="5:5">
      <c r="E217" s="4"/>
    </row>
    <row r="218" spans="5:5">
      <c r="E218" s="4"/>
    </row>
    <row r="219" spans="5:5">
      <c r="E219" s="4"/>
    </row>
    <row r="220" spans="5:5">
      <c r="E220" s="4"/>
    </row>
    <row r="221" spans="5:5">
      <c r="E221" s="4"/>
    </row>
    <row r="222" spans="5:5">
      <c r="E222" s="4"/>
    </row>
    <row r="223" spans="5:5">
      <c r="E223" s="4"/>
    </row>
    <row r="224" spans="5:5">
      <c r="E224" s="4"/>
    </row>
    <row r="225" spans="5:5">
      <c r="E225" s="4"/>
    </row>
    <row r="226" spans="5:5">
      <c r="E226" s="4"/>
    </row>
    <row r="227" spans="5:5">
      <c r="E227" s="4"/>
    </row>
    <row r="228" spans="5:5">
      <c r="E228" s="4"/>
    </row>
    <row r="229" spans="5:5">
      <c r="E229" s="4"/>
    </row>
    <row r="230" spans="5:5">
      <c r="E230" s="4"/>
    </row>
    <row r="231" spans="5:5">
      <c r="E231" s="4"/>
    </row>
    <row r="232" spans="5:5">
      <c r="E232" s="4"/>
    </row>
    <row r="233" spans="5:5">
      <c r="E233" s="4"/>
    </row>
    <row r="234" spans="5:5">
      <c r="E234" s="4"/>
    </row>
    <row r="235" spans="5:5">
      <c r="E235" s="4"/>
    </row>
    <row r="236" spans="5:5">
      <c r="E236" s="4"/>
    </row>
  </sheetData>
  <phoneticPr fontId="0" type="noConversion"/>
  <pageMargins left="0.74803149606299213" right="0.15748031496062992" top="1.1023622047244095" bottom="0.98425196850393704" header="0.51181102362204722" footer="0.51181102362204722"/>
  <pageSetup paperSize="9" orientation="portrait" r:id="rId1"/>
  <headerFooter alignWithMargins="0">
    <oddHeader xml:space="preserve">&amp;L&amp;"-,Fet"SVENSKA KENNELKLUBBEN
    REGISTRERING 2011&amp;C&amp;"-,Fet"&amp;14&amp;A *&amp;R&amp;"-,Fet"SKK &amp;D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REG 2011</vt:lpstr>
      <vt:lpstr>TOP 20   2011</vt:lpstr>
      <vt:lpstr>Alla raser 2011</vt:lpstr>
      <vt:lpstr>PER  RASGRUPP 2011</vt:lpstr>
      <vt:lpstr>Största ÖKNING 2011  (%) </vt:lpstr>
      <vt:lpstr>Största MINSKNING  2011  (%)</vt:lpstr>
      <vt:lpstr>'Alla raser 2011'!Utskriftsrubriker</vt:lpstr>
      <vt:lpstr>'Största MINSKNING  2011  (%)'!Utskriftsrubriker</vt:lpstr>
      <vt:lpstr>'Största ÖKNING 2011  (%) '!Utskriftsrubriker</vt:lpstr>
      <vt:lpstr>'TOP 20   2011'!Utskriftsrubriker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Registrering 5 år bakåt</dc:title>
  <dc:subject>Statistik</dc:subject>
  <dc:creator>Svenska Kennelklubben</dc:creator>
  <cp:lastModifiedBy>Måns Engelbrektsson</cp:lastModifiedBy>
  <cp:lastPrinted>2012-01-02T13:33:52Z</cp:lastPrinted>
  <dcterms:created xsi:type="dcterms:W3CDTF">1999-03-03T13:43:07Z</dcterms:created>
  <dcterms:modified xsi:type="dcterms:W3CDTF">2012-01-10T12:40:43Z</dcterms:modified>
</cp:coreProperties>
</file>