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985"/>
  </bookViews>
  <sheets>
    <sheet name="Ombyggn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 l="1"/>
  <c r="G24" i="1" l="1"/>
  <c r="F24" i="1"/>
  <c r="J14" i="1"/>
  <c r="J17" i="1" s="1"/>
  <c r="G27" i="1" s="1"/>
  <c r="J15" i="1"/>
  <c r="J13" i="1"/>
  <c r="G7" i="1" l="1"/>
  <c r="B27" i="1"/>
  <c r="F17" i="1" l="1"/>
  <c r="B6" i="1" l="1"/>
  <c r="E16" i="1"/>
  <c r="C25" i="1" s="1"/>
  <c r="G16" i="1" l="1"/>
  <c r="H16" i="1" s="1"/>
  <c r="E25" i="1" s="1"/>
  <c r="B7" i="1"/>
  <c r="B8" i="1" s="1"/>
  <c r="C27" i="1" l="1"/>
  <c r="D25" i="1"/>
  <c r="C14" i="1"/>
  <c r="C13" i="1"/>
  <c r="G13" i="1" l="1"/>
  <c r="C17" i="1"/>
  <c r="E13" i="1"/>
  <c r="C15" i="1"/>
  <c r="H14" i="1"/>
  <c r="E14" i="1"/>
  <c r="D24" i="1" l="1"/>
  <c r="I14" i="1"/>
  <c r="H13" i="1"/>
  <c r="G17" i="1"/>
  <c r="I15" i="1"/>
  <c r="E15" i="1"/>
  <c r="E17" i="1" s="1"/>
  <c r="D27" i="1" l="1"/>
  <c r="H17" i="1"/>
  <c r="E24" i="1"/>
  <c r="I13" i="1"/>
  <c r="I17" i="1" s="1"/>
  <c r="E27" i="1" l="1"/>
  <c r="F27" i="1"/>
</calcChain>
</file>

<file path=xl/sharedStrings.xml><?xml version="1.0" encoding="utf-8"?>
<sst xmlns="http://schemas.openxmlformats.org/spreadsheetml/2006/main" count="33" uniqueCount="33">
  <si>
    <t>Preliminär Kapital- och driftskostnadsbilaga</t>
  </si>
  <si>
    <t>Underlag investering/avskrivning</t>
  </si>
  <si>
    <t>År</t>
  </si>
  <si>
    <t>Belopp</t>
  </si>
  <si>
    <t>Belopp/År</t>
  </si>
  <si>
    <t>Summa</t>
  </si>
  <si>
    <t>Prel Hyra</t>
  </si>
  <si>
    <t>Räntor och avskrivningar</t>
  </si>
  <si>
    <t>Beräkning enligt Wikells</t>
  </si>
  <si>
    <t>Påslag enl Wikells 5%</t>
  </si>
  <si>
    <t>Byggherrekostnad 15%</t>
  </si>
  <si>
    <t>Total ombyggnadskostnad</t>
  </si>
  <si>
    <t>2019</t>
  </si>
  <si>
    <t>Hyra paviljonger</t>
  </si>
  <si>
    <t>Ombyggnad enl ovan etapp 1</t>
  </si>
  <si>
    <t>Ombyggnad enl ovan etapp 2</t>
  </si>
  <si>
    <t>Ombyggnad enl ovan etapp 3</t>
  </si>
  <si>
    <t>Montage-demontage paviljonger</t>
  </si>
  <si>
    <t>Ränta o avskrivning paviljonger</t>
  </si>
  <si>
    <t>Planenligt restvärde</t>
  </si>
  <si>
    <t>Tillkommande hyra ombyggnad</t>
  </si>
  <si>
    <t>Nuvarande hyra exkl städning (2017)</t>
  </si>
  <si>
    <t>Total hyra</t>
  </si>
  <si>
    <t>Avskr tid år</t>
  </si>
  <si>
    <t>Ränta inkl borgensavgift</t>
  </si>
  <si>
    <t>Paviljonger</t>
  </si>
  <si>
    <t>Ombyggnad</t>
  </si>
  <si>
    <t>Ansgarius 15</t>
  </si>
  <si>
    <t>Totalt</t>
  </si>
  <si>
    <t>Driftkostnad paviljong kvittas mot minskad driftkostnad under ombyggnationen</t>
  </si>
  <si>
    <t>Anslutningavg VA, el. IT-installation mm</t>
  </si>
  <si>
    <t>Montage/demontage</t>
  </si>
  <si>
    <t>Energibesparing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</si>
</sst>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/>
    <xf numFmtId="3" fontId="1" fillId="0" borderId="0" xfId="1" applyNumberForma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3" fontId="3" fillId="0" borderId="2" xfId="1" applyNumberFormat="1" applyFont="1" applyBorder="1"/>
    <xf numFmtId="3" fontId="3" fillId="0" borderId="6" xfId="1" applyNumberFormat="1" applyFont="1" applyBorder="1"/>
    <xf numFmtId="0" fontId="3" fillId="0" borderId="3" xfId="1" applyFont="1" applyBorder="1"/>
    <xf numFmtId="0" fontId="3" fillId="0" borderId="7" xfId="1" applyFont="1" applyBorder="1"/>
    <xf numFmtId="0" fontId="3" fillId="0" borderId="0" xfId="1" applyFont="1" applyBorder="1"/>
    <xf numFmtId="0" fontId="1" fillId="0" borderId="0" xfId="1" applyBorder="1"/>
    <xf numFmtId="0" fontId="3" fillId="0" borderId="9" xfId="1" applyFont="1" applyBorder="1"/>
    <xf numFmtId="0" fontId="3" fillId="0" borderId="11" xfId="1" applyFont="1" applyBorder="1"/>
    <xf numFmtId="0" fontId="5" fillId="0" borderId="0" xfId="1" applyFont="1" applyFill="1" applyBorder="1"/>
    <xf numFmtId="1" fontId="3" fillId="0" borderId="2" xfId="1" applyNumberFormat="1" applyFont="1" applyBorder="1" applyAlignment="1">
      <alignment horizontal="center"/>
    </xf>
    <xf numFmtId="3" fontId="4" fillId="0" borderId="0" xfId="1" applyNumberFormat="1" applyFont="1"/>
    <xf numFmtId="3" fontId="6" fillId="0" borderId="0" xfId="1" applyNumberFormat="1" applyFont="1"/>
    <xf numFmtId="1" fontId="3" fillId="0" borderId="10" xfId="1" applyNumberFormat="1" applyFont="1" applyBorder="1" applyAlignment="1">
      <alignment horizontal="center"/>
    </xf>
    <xf numFmtId="3" fontId="4" fillId="0" borderId="2" xfId="1" applyNumberFormat="1" applyFont="1" applyBorder="1"/>
    <xf numFmtId="0" fontId="4" fillId="0" borderId="2" xfId="1" applyFont="1" applyBorder="1"/>
    <xf numFmtId="0" fontId="4" fillId="0" borderId="6" xfId="1" applyFont="1" applyBorder="1"/>
    <xf numFmtId="0" fontId="4" fillId="0" borderId="3" xfId="1" applyFont="1" applyBorder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3" fontId="4" fillId="0" borderId="5" xfId="1" applyNumberFormat="1" applyFont="1" applyBorder="1"/>
    <xf numFmtId="0" fontId="4" fillId="0" borderId="0" xfId="1" applyFont="1" applyBorder="1" applyAlignment="1">
      <alignment horizontal="center"/>
    </xf>
    <xf numFmtId="3" fontId="4" fillId="0" borderId="6" xfId="1" applyNumberFormat="1" applyFont="1" applyBorder="1"/>
    <xf numFmtId="0" fontId="4" fillId="0" borderId="7" xfId="1" applyFont="1" applyBorder="1" applyAlignment="1">
      <alignment horizontal="center"/>
    </xf>
    <xf numFmtId="3" fontId="4" fillId="0" borderId="7" xfId="1" applyNumberFormat="1" applyFont="1" applyBorder="1"/>
    <xf numFmtId="49" fontId="4" fillId="0" borderId="12" xfId="1" applyNumberFormat="1" applyFont="1" applyBorder="1" applyAlignment="1">
      <alignment horizontal="center"/>
    </xf>
    <xf numFmtId="3" fontId="4" fillId="0" borderId="3" xfId="1" applyNumberFormat="1" applyFont="1" applyBorder="1"/>
    <xf numFmtId="0" fontId="4" fillId="0" borderId="3" xfId="1" applyFont="1" applyBorder="1" applyAlignment="1">
      <alignment horizontal="center"/>
    </xf>
    <xf numFmtId="3" fontId="4" fillId="0" borderId="8" xfId="1" applyNumberFormat="1" applyFont="1" applyBorder="1"/>
    <xf numFmtId="0" fontId="4" fillId="0" borderId="7" xfId="1" applyFont="1" applyBorder="1"/>
    <xf numFmtId="3" fontId="4" fillId="0" borderId="10" xfId="1" applyNumberFormat="1" applyFont="1" applyBorder="1"/>
    <xf numFmtId="0" fontId="4" fillId="0" borderId="10" xfId="1" applyFont="1" applyBorder="1"/>
    <xf numFmtId="0" fontId="4" fillId="0" borderId="0" xfId="1" applyFont="1" applyBorder="1"/>
    <xf numFmtId="3" fontId="4" fillId="0" borderId="0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  <xf numFmtId="0" fontId="3" fillId="0" borderId="10" xfId="1" applyFont="1" applyBorder="1" applyAlignment="1">
      <alignment horizontal="center"/>
    </xf>
    <xf numFmtId="0" fontId="1" fillId="0" borderId="2" xfId="1" applyBorder="1"/>
    <xf numFmtId="0" fontId="1" fillId="0" borderId="6" xfId="1" applyBorder="1"/>
    <xf numFmtId="0" fontId="4" fillId="0" borderId="0" xfId="1" applyFont="1"/>
    <xf numFmtId="0" fontId="3" fillId="0" borderId="0" xfId="1" applyFont="1"/>
    <xf numFmtId="0" fontId="7" fillId="0" borderId="0" xfId="1" applyFont="1"/>
    <xf numFmtId="3" fontId="3" fillId="0" borderId="0" xfId="1" applyNumberFormat="1" applyFont="1"/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0" fillId="0" borderId="14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9" workbookViewId="0">
      <selection activeCell="O27" sqref="O27"/>
    </sheetView>
  </sheetViews>
  <sheetFormatPr defaultRowHeight="15" x14ac:dyDescent="0.2"/>
  <cols>
    <col min="1" max="1" width="27.5" style="2" customWidth="1"/>
    <col min="2" max="2" width="9.875" style="2" bestFit="1" customWidth="1"/>
    <col min="3" max="3" width="9.75" style="2" bestFit="1" customWidth="1"/>
    <col min="4" max="4" width="9.875" style="2" bestFit="1" customWidth="1"/>
    <col min="5" max="5" width="10" style="2" bestFit="1" customWidth="1"/>
    <col min="6" max="6" width="10" style="2" customWidth="1"/>
    <col min="7" max="7" width="11.125" style="2" bestFit="1" customWidth="1"/>
    <col min="8" max="10" width="9.75" style="2" bestFit="1" customWidth="1"/>
    <col min="11" max="16384" width="9" style="2"/>
  </cols>
  <sheetData>
    <row r="1" spans="1:10" ht="15.75" x14ac:dyDescent="0.25">
      <c r="A1" s="1" t="s">
        <v>0</v>
      </c>
      <c r="F1" s="3"/>
    </row>
    <row r="2" spans="1:10" x14ac:dyDescent="0.2">
      <c r="A2" s="4" t="s">
        <v>27</v>
      </c>
      <c r="F2" s="3"/>
    </row>
    <row r="4" spans="1:10" ht="15.75" x14ac:dyDescent="0.25">
      <c r="A4" s="49" t="s">
        <v>26</v>
      </c>
      <c r="B4" s="5"/>
      <c r="D4" s="49" t="s">
        <v>25</v>
      </c>
    </row>
    <row r="5" spans="1:10" x14ac:dyDescent="0.2">
      <c r="A5" s="48" t="s">
        <v>8</v>
      </c>
      <c r="B5" s="19">
        <v>304000000</v>
      </c>
      <c r="D5" s="48" t="s">
        <v>31</v>
      </c>
      <c r="G5" s="50">
        <v>5800000</v>
      </c>
    </row>
    <row r="6" spans="1:10" x14ac:dyDescent="0.2">
      <c r="A6" s="48" t="s">
        <v>9</v>
      </c>
      <c r="B6" s="19">
        <f>B5*5%</f>
        <v>15200000</v>
      </c>
      <c r="D6" s="47" t="s">
        <v>30</v>
      </c>
      <c r="G6" s="50">
        <v>8000000</v>
      </c>
    </row>
    <row r="7" spans="1:10" ht="15.75" x14ac:dyDescent="0.25">
      <c r="A7" s="48" t="s">
        <v>10</v>
      </c>
      <c r="B7" s="19">
        <f>(B5+B6)*15%</f>
        <v>47880000</v>
      </c>
      <c r="D7" s="49" t="s">
        <v>28</v>
      </c>
      <c r="G7" s="20">
        <f>SUM(G5:G6)</f>
        <v>13800000</v>
      </c>
    </row>
    <row r="8" spans="1:10" ht="15.75" x14ac:dyDescent="0.25">
      <c r="A8" s="49" t="s">
        <v>11</v>
      </c>
      <c r="B8" s="20">
        <f>SUM(B5:B7)</f>
        <v>367080000</v>
      </c>
    </row>
    <row r="9" spans="1:10" x14ac:dyDescent="0.2">
      <c r="B9" s="5"/>
      <c r="D9" s="48" t="s">
        <v>29</v>
      </c>
    </row>
    <row r="10" spans="1:10" x14ac:dyDescent="0.2">
      <c r="B10" s="5"/>
    </row>
    <row r="11" spans="1:10" x14ac:dyDescent="0.2">
      <c r="F11" s="51" t="s">
        <v>19</v>
      </c>
      <c r="G11" s="52"/>
      <c r="H11" s="52"/>
      <c r="I11" s="52"/>
      <c r="J11" s="53"/>
    </row>
    <row r="12" spans="1:10" x14ac:dyDescent="0.2">
      <c r="A12" s="6" t="s">
        <v>1</v>
      </c>
      <c r="B12" s="7" t="s">
        <v>2</v>
      </c>
      <c r="C12" s="7" t="s">
        <v>3</v>
      </c>
      <c r="D12" s="7" t="s">
        <v>23</v>
      </c>
      <c r="E12" s="7" t="s">
        <v>4</v>
      </c>
      <c r="F12" s="8">
        <v>2020</v>
      </c>
      <c r="G12" s="8">
        <v>2021</v>
      </c>
      <c r="H12" s="8">
        <v>2022</v>
      </c>
      <c r="I12" s="8">
        <v>2023</v>
      </c>
      <c r="J12" s="8">
        <v>2024</v>
      </c>
    </row>
    <row r="13" spans="1:10" x14ac:dyDescent="0.2">
      <c r="A13" s="23" t="s">
        <v>14</v>
      </c>
      <c r="B13" s="26">
        <v>2021</v>
      </c>
      <c r="C13" s="22">
        <f>B8/3</f>
        <v>122360000</v>
      </c>
      <c r="D13" s="27">
        <v>30</v>
      </c>
      <c r="E13" s="28">
        <f t="shared" ref="E13:E16" si="0">C13/D13</f>
        <v>4078666.6666666665</v>
      </c>
      <c r="F13" s="9"/>
      <c r="G13" s="22">
        <f>C13</f>
        <v>122360000</v>
      </c>
      <c r="H13" s="22">
        <f>G13-E13</f>
        <v>118281333.33333333</v>
      </c>
      <c r="I13" s="22">
        <f>H13-E13</f>
        <v>114202666.66666666</v>
      </c>
      <c r="J13" s="22">
        <f>I13-E13</f>
        <v>110123999.99999999</v>
      </c>
    </row>
    <row r="14" spans="1:10" x14ac:dyDescent="0.2">
      <c r="A14" s="24" t="s">
        <v>15</v>
      </c>
      <c r="B14" s="29">
        <v>2022</v>
      </c>
      <c r="C14" s="30">
        <f>B8/3</f>
        <v>122360000</v>
      </c>
      <c r="D14" s="31">
        <v>30</v>
      </c>
      <c r="E14" s="32">
        <f>C14/D14</f>
        <v>4078666.6666666665</v>
      </c>
      <c r="F14" s="10"/>
      <c r="G14" s="24"/>
      <c r="H14" s="30">
        <f>C14</f>
        <v>122360000</v>
      </c>
      <c r="I14" s="30">
        <f>H14-E14</f>
        <v>118281333.33333333</v>
      </c>
      <c r="J14" s="30">
        <f t="shared" ref="J14:J15" si="1">I14-E14</f>
        <v>114202666.66666666</v>
      </c>
    </row>
    <row r="15" spans="1:10" x14ac:dyDescent="0.2">
      <c r="A15" s="24" t="s">
        <v>16</v>
      </c>
      <c r="B15" s="29">
        <v>2023</v>
      </c>
      <c r="C15" s="30">
        <f>B8-C13-C14</f>
        <v>122360000</v>
      </c>
      <c r="D15" s="31">
        <v>30</v>
      </c>
      <c r="E15" s="32">
        <f>C15/D15</f>
        <v>4078666.6666666665</v>
      </c>
      <c r="F15" s="10"/>
      <c r="G15" s="24"/>
      <c r="H15" s="24"/>
      <c r="I15" s="30">
        <f>C15</f>
        <v>122360000</v>
      </c>
      <c r="J15" s="30">
        <f t="shared" si="1"/>
        <v>118281333.33333333</v>
      </c>
    </row>
    <row r="16" spans="1:10" x14ac:dyDescent="0.2">
      <c r="A16" s="25" t="s">
        <v>17</v>
      </c>
      <c r="B16" s="33" t="s">
        <v>12</v>
      </c>
      <c r="C16" s="34">
        <v>13800000</v>
      </c>
      <c r="D16" s="35">
        <v>3</v>
      </c>
      <c r="E16" s="36">
        <f t="shared" si="0"/>
        <v>4600000</v>
      </c>
      <c r="F16" s="34">
        <v>13800000</v>
      </c>
      <c r="G16" s="34">
        <f>F16-E16</f>
        <v>9200000</v>
      </c>
      <c r="H16" s="34">
        <f>G16-E16</f>
        <v>4600000</v>
      </c>
      <c r="I16" s="25">
        <v>0</v>
      </c>
      <c r="J16" s="25">
        <v>0</v>
      </c>
    </row>
    <row r="17" spans="1:10" x14ac:dyDescent="0.2">
      <c r="A17" s="11" t="s">
        <v>5</v>
      </c>
      <c r="B17" s="12"/>
      <c r="C17" s="36">
        <f>SUM(C13:C16)</f>
        <v>380880000</v>
      </c>
      <c r="D17" s="37"/>
      <c r="E17" s="36">
        <f>SUM(E13:E16)</f>
        <v>16836000</v>
      </c>
      <c r="F17" s="36">
        <f t="shared" ref="F17:I17" si="2">SUM(F13:F16)</f>
        <v>13800000</v>
      </c>
      <c r="G17" s="36">
        <f t="shared" si="2"/>
        <v>131560000</v>
      </c>
      <c r="H17" s="36">
        <f t="shared" si="2"/>
        <v>245241333.33333331</v>
      </c>
      <c r="I17" s="36">
        <f t="shared" si="2"/>
        <v>354844000</v>
      </c>
      <c r="J17" s="36">
        <f t="shared" ref="J17" si="3">SUM(J13:J16)</f>
        <v>342607999.99999994</v>
      </c>
    </row>
    <row r="18" spans="1:10" x14ac:dyDescent="0.2">
      <c r="A18" s="13"/>
      <c r="B18" s="14"/>
      <c r="C18" s="14"/>
      <c r="D18" s="14"/>
      <c r="E18" s="14"/>
      <c r="F18" s="14"/>
    </row>
    <row r="20" spans="1:10" x14ac:dyDescent="0.2">
      <c r="A20" s="15" t="s">
        <v>24</v>
      </c>
      <c r="B20" s="44">
        <v>2.5</v>
      </c>
    </row>
    <row r="23" spans="1:10" x14ac:dyDescent="0.2">
      <c r="A23" s="6" t="s">
        <v>6</v>
      </c>
      <c r="B23" s="21">
        <v>2019</v>
      </c>
      <c r="C23" s="21">
        <v>2020</v>
      </c>
      <c r="D23" s="18">
        <v>2021</v>
      </c>
      <c r="E23" s="18">
        <v>2022</v>
      </c>
      <c r="F23" s="18">
        <v>2023</v>
      </c>
      <c r="G23" s="18">
        <v>2024</v>
      </c>
    </row>
    <row r="24" spans="1:10" x14ac:dyDescent="0.2">
      <c r="A24" s="6" t="s">
        <v>7</v>
      </c>
      <c r="B24" s="45"/>
      <c r="C24" s="23"/>
      <c r="D24" s="22">
        <f>E13+F13*B20%</f>
        <v>4078666.6666666665</v>
      </c>
      <c r="E24" s="22">
        <f>(H13+H14)*B20%+E13+E14</f>
        <v>14173366.666666666</v>
      </c>
      <c r="F24" s="22">
        <f>E13+E14+E15+I17*B20%</f>
        <v>21107100</v>
      </c>
      <c r="G24" s="22">
        <f>E13+E14+E15+J17*B20%</f>
        <v>20801200</v>
      </c>
    </row>
    <row r="25" spans="1:10" x14ac:dyDescent="0.2">
      <c r="A25" s="16" t="s">
        <v>18</v>
      </c>
      <c r="B25" s="46"/>
      <c r="C25" s="30">
        <f>E16+F16*B20%</f>
        <v>4945000</v>
      </c>
      <c r="D25" s="30">
        <f>E16+G16*B20%</f>
        <v>4830000</v>
      </c>
      <c r="E25" s="30">
        <f>H16*B20%+E16</f>
        <v>4715000</v>
      </c>
      <c r="F25" s="30"/>
      <c r="G25" s="30"/>
    </row>
    <row r="26" spans="1:10" x14ac:dyDescent="0.2">
      <c r="A26" s="16" t="s">
        <v>13</v>
      </c>
      <c r="B26" s="34">
        <v>1155000</v>
      </c>
      <c r="C26" s="34">
        <v>4620000</v>
      </c>
      <c r="D26" s="30">
        <v>4620000</v>
      </c>
      <c r="E26" s="30">
        <v>4620000</v>
      </c>
      <c r="F26" s="30">
        <v>1540000</v>
      </c>
      <c r="G26" s="30"/>
    </row>
    <row r="27" spans="1:10" x14ac:dyDescent="0.2">
      <c r="A27" s="39" t="s">
        <v>20</v>
      </c>
      <c r="B27" s="38">
        <f>SUM(B24:B26)</f>
        <v>1155000</v>
      </c>
      <c r="C27" s="38">
        <f t="shared" ref="C27:F27" si="4">SUM(C24:C26)</f>
        <v>9565000</v>
      </c>
      <c r="D27" s="38">
        <f t="shared" si="4"/>
        <v>13528666.666666666</v>
      </c>
      <c r="E27" s="38">
        <f t="shared" si="4"/>
        <v>23508366.666666664</v>
      </c>
      <c r="F27" s="38">
        <f t="shared" si="4"/>
        <v>22647100</v>
      </c>
      <c r="G27" s="38">
        <f t="shared" ref="G27" si="5">SUM(G24:G26)</f>
        <v>20801200</v>
      </c>
    </row>
    <row r="28" spans="1:10" x14ac:dyDescent="0.2">
      <c r="A28" s="40" t="s">
        <v>21</v>
      </c>
      <c r="B28" s="41">
        <v>19428400</v>
      </c>
      <c r="C28" s="41">
        <v>19428400</v>
      </c>
      <c r="D28" s="41">
        <v>19428400</v>
      </c>
      <c r="E28" s="41">
        <v>19428400</v>
      </c>
      <c r="F28" s="41">
        <v>19428400</v>
      </c>
      <c r="G28" s="41">
        <v>19428400</v>
      </c>
    </row>
    <row r="29" spans="1:10" x14ac:dyDescent="0.2">
      <c r="A29" s="40" t="s">
        <v>32</v>
      </c>
      <c r="B29" s="41"/>
      <c r="C29" s="41"/>
      <c r="D29" s="41"/>
      <c r="E29" s="41"/>
      <c r="F29" s="41">
        <v>-591000</v>
      </c>
      <c r="G29" s="41">
        <v>-887000</v>
      </c>
    </row>
    <row r="30" spans="1:10" x14ac:dyDescent="0.2">
      <c r="A30" s="42" t="s">
        <v>22</v>
      </c>
      <c r="B30" s="43">
        <f t="shared" ref="B30:F30" si="6">SUM(B27:B29)</f>
        <v>20583400</v>
      </c>
      <c r="C30" s="43">
        <f t="shared" si="6"/>
        <v>28993400</v>
      </c>
      <c r="D30" s="43">
        <f t="shared" si="6"/>
        <v>32957066.666666664</v>
      </c>
      <c r="E30" s="43">
        <f t="shared" si="6"/>
        <v>42936766.666666664</v>
      </c>
      <c r="F30" s="43">
        <f t="shared" si="6"/>
        <v>41484500</v>
      </c>
      <c r="G30" s="43">
        <f>SUM(G27:G29)</f>
        <v>39342600</v>
      </c>
    </row>
    <row r="32" spans="1:10" x14ac:dyDescent="0.2">
      <c r="B32" s="5"/>
    </row>
    <row r="33" spans="1:2" x14ac:dyDescent="0.2">
      <c r="B33" s="5"/>
    </row>
    <row r="34" spans="1:2" x14ac:dyDescent="0.2">
      <c r="B34" s="5"/>
    </row>
    <row r="35" spans="1:2" x14ac:dyDescent="0.2">
      <c r="B35" s="5"/>
    </row>
    <row r="36" spans="1:2" x14ac:dyDescent="0.2">
      <c r="A36" s="17"/>
    </row>
  </sheetData>
  <mergeCells count="1">
    <mergeCell ref="F11:J1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Ombyggnad</vt:lpstr>
    </vt:vector>
  </TitlesOfParts>
  <Company>Växjö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Enocson Birgitta</dc:creator>
  <cp:lastModifiedBy>Vaxjo kommun</cp:lastModifiedBy>
  <cp:lastPrinted>2017-10-25T13:16:10Z</cp:lastPrinted>
  <dcterms:created xsi:type="dcterms:W3CDTF">2017-10-25T07:02:49Z</dcterms:created>
  <dcterms:modified xsi:type="dcterms:W3CDTF">2017-11-06T07:45:31Z</dcterms:modified>
</cp:coreProperties>
</file>